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T:\Business_Finance\Planbud\Business Manager Meetings\FY21 Meetings + What's New\March BM Meeting\"/>
    </mc:Choice>
  </mc:AlternateContent>
  <xr:revisionPtr revIDLastSave="0" documentId="13_ncr:1_{2C7AB0A8-6A88-470A-BF16-B30438DF399F}" xr6:coauthVersionLast="46" xr6:coauthVersionMax="46" xr10:uidLastSave="{00000000-0000-0000-0000-000000000000}"/>
  <bookViews>
    <workbookView xWindow="-120" yWindow="-120" windowWidth="29040" windowHeight="15840" tabRatio="1000" xr2:uid="{00000000-000D-0000-FFFF-FFFF00000000}"/>
  </bookViews>
  <sheets>
    <sheet name="Budget Base" sheetId="23" r:id="rId1"/>
    <sheet name="EAC - NO Alloc" sheetId="24" r:id="rId2"/>
    <sheet name="EAC - Alloc" sheetId="25" r:id="rId3"/>
    <sheet name="Burst" sheetId="26" r:id="rId4"/>
    <sheet name="Burst Description" sheetId="28" r:id="rId5"/>
    <sheet name="Merit" sheetId="27" r:id="rId6"/>
    <sheet name="Workbook Directions" sheetId="22" r:id="rId7"/>
    <sheet name="S45 Summary" sheetId="3" r:id="rId8"/>
    <sheet name="D010" sheetId="16" r:id="rId9"/>
    <sheet name="D012" sheetId="11" r:id="rId10"/>
    <sheet name="D020" sheetId="18" r:id="rId11"/>
    <sheet name="D028" sheetId="19" r:id="rId12"/>
    <sheet name="D060" sheetId="20" r:id="rId13"/>
    <sheet name="D308" sheetId="21" r:id="rId14"/>
    <sheet name="E S Level EIB" sheetId="5" state="hidden" r:id="rId15"/>
    <sheet name="SC to SCH" sheetId="15" state="hidden" r:id="rId16"/>
    <sheet name="FY20 Actuals" sheetId="8" state="hidden" r:id="rId17"/>
    <sheet name="FY20 Actuals Pivot" sheetId="9" state="hidden" r:id="rId18"/>
    <sheet name="FY21 Budget" sheetId="2" state="hidden" r:id="rId19"/>
    <sheet name="FY21 Budget Pivot" sheetId="4" state="hidden" r:id="rId20"/>
    <sheet name="SCH" sheetId="13" state="hidden" r:id="rId21"/>
  </sheets>
  <externalReferences>
    <externalReference r:id="rId22"/>
    <externalReference r:id="rId23"/>
    <externalReference r:id="rId24"/>
    <externalReference r:id="rId25"/>
    <externalReference r:id="rId26"/>
  </externalReferences>
  <definedNames>
    <definedName name="___INDEX_SHEET___ASAP_Utilities">#REF!</definedName>
    <definedName name="__123Graph_APRINCIPAL" hidden="1">'[1]Herramientas para análisis-VBA'!#REF!</definedName>
    <definedName name="__123Graph_LBL_APRINCIPAL" hidden="1">'[1]Herramientas para análisis-VBA'!#REF!</definedName>
    <definedName name="__a1" hidden="1">{#N/A,#N/A,FALSE,"Pharm";#N/A,#N/A,FALSE,"WWCM"}</definedName>
    <definedName name="__A11" hidden="1">{#N/A,#N/A,FALSE,"Umsatz 99";#N/A,#N/A,FALSE,"ER 99 "}</definedName>
    <definedName name="__aaa1" hidden="1">{#N/A,#N/A,FALSE,"REPORT"}</definedName>
    <definedName name="__aas1" hidden="1">{#N/A,#N/A,FALSE,"REPORT"}</definedName>
    <definedName name="__ACS2000" hidden="1">{#N/A,#N/A,FALSE,"REPORT"}</definedName>
    <definedName name="__b111" hidden="1">{#N/A,#N/A,FALSE,"Pharm";#N/A,#N/A,FALSE,"WWCM"}</definedName>
    <definedName name="__c" hidden="1">{"Fiesta Facer Page",#N/A,FALSE,"Q_C_S";"Fiesta Main Page",#N/A,FALSE,"V_L";"Fiesta 95BP Struct",#N/A,FALSE,"StructBP";"Fiesta Post 95BP Struct",#N/A,FALSE,"AdjStructBP"}</definedName>
    <definedName name="__FDS_HYPERLINK_TOGGLE_STATE__" hidden="1">"ON"</definedName>
    <definedName name="__FDS_UNIQUE_RANGE_ID_GENERATOR_COUNTER" hidden="1">1</definedName>
    <definedName name="__FDS_USED_FOR_REUSING_RANGE_IDS_RECYCLE" hidden="1">{152,168,338,189,173,195,158,390,7,11,232,378,159,175,261,183,177,129,8,155,265,394,57}</definedName>
    <definedName name="__new1" hidden="1">{#N/A,#N/A,FALSE,"Pharm";#N/A,#N/A,FALSE,"WWCM"}</definedName>
    <definedName name="__r" hidden="1">{#N/A,#N/A,FALSE,"Pharm";#N/A,#N/A,FALSE,"WWCM"}</definedName>
    <definedName name="__tm1" hidden="1">{#N/A,#N/A,FALSE,"Pharm";#N/A,#N/A,FALSE,"WWCM"}</definedName>
    <definedName name="__X2" hidden="1">{#N/A,#N/A,FALSE,"Other";#N/A,#N/A,FALSE,"Ace";#N/A,#N/A,FALSE,"Derm"}</definedName>
    <definedName name="_112__FDSAUDITLINK__" hidden="1">{"fdsup://directions/FAT Viewer?action=UPDATE&amp;creator=factset&amp;DYN_ARGS=TRUE&amp;DOC_NAME=FAT:FQL_AUDITING_CLIENT_TEMPLATE.FAT&amp;display_string=Audit&amp;VAR:KEY=YDWFWZQRYZ&amp;VAR:QUERY=RkZfRUJJVF9PUEVSKExUTVMsMCwwLCwsVVNEKQ==&amp;WINDOW=FIRST_POPUP&amp;HEIGHT=450&amp;WIDTH=450&amp;STAR","T_MAXIMIZED=FALSE&amp;VAR:CALENDAR=US&amp;VAR:SYMBOL=688050&amp;VAR:INDEX=0"}</definedName>
    <definedName name="_120__FDSAUDITLINK__" hidden="1">{"fdsup://directions/FAT Viewer?action=UPDATE&amp;creator=factset&amp;DYN_ARGS=TRUE&amp;DOC_NAME=FAT:FQL_AUDITING_CLIENT_TEMPLATE.FAT&amp;display_string=Audit&amp;VAR:KEY=CNWJAHWJWP&amp;VAR:QUERY=RkZfUEJLX0NVUlIoKQ==&amp;WINDOW=FIRST_POPUP&amp;HEIGHT=450&amp;WIDTH=450&amp;START_MAXIMIZED=FALSE&amp;VA","R:CALENDAR=US&amp;VAR:SYMBOL=689714&amp;VAR:INDEX=0"}</definedName>
    <definedName name="_144__FDSAUDITLINK__" hidden="1">{"fdsup://directions/FAT Viewer?action=UPDATE&amp;creator=factset&amp;DYN_ARGS=TRUE&amp;DOC_NAME=FAT:FQL_AUDITING_CLIENT_TEMPLATE.FAT&amp;display_string=Audit&amp;VAR:KEY=CNWJAHWJWP&amp;VAR:QUERY=RkZfUEJLX0NVUlIoKQ==&amp;WINDOW=FIRST_POPUP&amp;HEIGHT=450&amp;WIDTH=450&amp;START_MAXIMIZED=FALSE&amp;VA","R:CALENDAR=US&amp;VAR:SYMBOL=689714&amp;VAR:INDEX=0"}</definedName>
    <definedName name="_160__FDSAUDITLINK__" hidden="1">{"fdsup://directions/FAT Viewer?action=UPDATE&amp;creator=factset&amp;DYN_ARGS=TRUE&amp;DOC_NAME=FAT:FQL_AUDITING_CLIENT_TEMPLATE.FAT&amp;display_string=Audit&amp;VAR:KEY=WZEJMZMTMZ&amp;VAR:QUERY=RkZfRUJJVF9PUEVSKExUTVMsMCwwLCwsVVNEKQ==&amp;WINDOW=FIRST_POPUP&amp;HEIGHT=450&amp;WIDTH=450&amp;STAR","T_MAXIMIZED=FALSE&amp;VAR:CALENDAR=US&amp;VAR:SYMBOL=689714&amp;VAR:INDEX=0"}</definedName>
    <definedName name="_206__FDSAUDITLINK__" hidden="1">{"fdsup://directions/FAT Viewer?action=UPDATE&amp;creator=factset&amp;DYN_ARGS=TRUE&amp;DOC_NAME=FAT:FQL_AUDITING_CLIENT_TEMPLATE.FAT&amp;display_string=Audit&amp;VAR:KEY=GTQXUBWPIZ&amp;VAR:QUERY=RkZfRUJJVERBX09QRVIoTFRNUywwLDAsLCxVU0Qp&amp;WINDOW=FIRST_POPUP&amp;HEIGHT=450&amp;WIDTH=450&amp;STAR","T_MAXIMIZED=FALSE&amp;VAR:CALENDAR=US&amp;VAR:SYMBOL=689714&amp;VAR:INDEX=0"}</definedName>
    <definedName name="_353__FDSAUDITLINK__" hidden="1">{"fdsup://directions/FAT Viewer?action=UPDATE&amp;creator=factset&amp;DYN_ARGS=TRUE&amp;DOC_NAME=FAT:FQL_AUDITING_CLIENT_TEMPLATE.FAT&amp;display_string=Audit&amp;VAR:KEY=UPIXOFMBWJ&amp;VAR:QUERY=RkZfRUJJVERBX09QRVIoTFRNUywwLDAsLCxVU0Qp&amp;WINDOW=FIRST_POPUP&amp;HEIGHT=450&amp;WIDTH=450&amp;STAR","T_MAXIMIZED=FALSE&amp;VAR:CALENDAR=US&amp;VAR:SYMBOL=688050&amp;VAR:INDEX=0"}</definedName>
    <definedName name="_371__FDSAUDITLINK__" hidden="1">{"fdsup://directions/FAT Viewer?action=UPDATE&amp;creator=factset&amp;DYN_ARGS=TRUE&amp;DOC_NAME=FAT:FQL_AUDITING_CLIENT_TEMPLATE.FAT&amp;display_string=Audit&amp;VAR:KEY=PIHMNIPKZC&amp;VAR:QUERY=RkZfRUJJVF9PUEVSKExUTVMsMCwwLCwsVVNEKQ==&amp;WINDOW=FIRST_POPUP&amp;HEIGHT=450&amp;WIDTH=450&amp;STAR","T_MAXIMIZED=FALSE&amp;VAR:CALENDAR=US&amp;VAR:SYMBOL=0&amp;VAR:INDEX=0"}</definedName>
    <definedName name="_42wrn.²Ä1­Ó¤ë1_Ü20¤H." hidden="1">{#N/A,#N/A,FALSE,"²Ä1­Ó¤ë"}</definedName>
    <definedName name="_68__FDSAUDITLINK__" hidden="1">{"fdsup://directions/FAT Viewer?action=UPDATE&amp;creator=factset&amp;DYN_ARGS=TRUE&amp;DOC_NAME=FAT:FQL_AUDITING_CLIENT_TEMPLATE.FAT&amp;display_string=Audit&amp;VAR:KEY=GTQXUBWPIZ&amp;VAR:QUERY=RkZfRUJJVERBX09QRVIoTFRNUywwLDAsLCxVU0Qp&amp;WINDOW=FIRST_POPUP&amp;HEIGHT=450&amp;WIDTH=450&amp;STAR","T_MAXIMIZED=FALSE&amp;VAR:CALENDAR=US&amp;VAR:SYMBOL=689714&amp;VAR:INDEX=0"}</definedName>
    <definedName name="_a1" hidden="1">{#N/A,#N/A,FALSE,"Pharm";#N/A,#N/A,FALSE,"WWCM"}</definedName>
    <definedName name="_A11" hidden="1">{#N/A,#N/A,FALSE,"Umsatz 99";#N/A,#N/A,FALSE,"ER 99 "}</definedName>
    <definedName name="_aaa1" hidden="1">{#N/A,#N/A,FALSE,"REPORT"}</definedName>
    <definedName name="_aas1" hidden="1">{#N/A,#N/A,FALSE,"REPORT"}</definedName>
    <definedName name="_ACS2000" hidden="1">{#N/A,#N/A,FALSE,"REPORT"}</definedName>
    <definedName name="_b111" hidden="1">{#N/A,#N/A,FALSE,"Pharm";#N/A,#N/A,FALSE,"WWCM"}</definedName>
    <definedName name="_c" hidden="1">{"Fiesta Facer Page",#N/A,FALSE,"Q_C_S";"Fiesta Main Page",#N/A,FALSE,"V_L";"Fiesta 95BP Struct",#N/A,FALSE,"StructBP";"Fiesta Post 95BP Struct",#N/A,FALSE,"AdjStructBP"}</definedName>
    <definedName name="_Fill" hidden="1">#REF!</definedName>
    <definedName name="_xlnm._FilterDatabase" localSheetId="3" hidden="1">Burst!$A$7:$AI$27</definedName>
    <definedName name="_xlnm._FilterDatabase" localSheetId="14" hidden="1">'E S Level EIB'!$A$5:$AA$5</definedName>
    <definedName name="_xlnm._FilterDatabase" localSheetId="2" hidden="1">'EAC - Alloc'!$A$3:$AN$12</definedName>
    <definedName name="_xlnm._FilterDatabase" localSheetId="1" hidden="1">'EAC - NO Alloc'!$A$2:$AB$5</definedName>
    <definedName name="_xlnm._FilterDatabase" localSheetId="16" hidden="1">'FY20 Actuals'!$A$1:$AF$499</definedName>
    <definedName name="_xlnm._FilterDatabase" localSheetId="18" hidden="1">'FY21 Budget'!$A$1:$G$34</definedName>
    <definedName name="_xlnm._FilterDatabase" localSheetId="5" hidden="1">Merit!$A$2:$AK$11</definedName>
    <definedName name="_xlnm._FilterDatabase" hidden="1">#REF!</definedName>
    <definedName name="_Key1" hidden="1">#REF!</definedName>
    <definedName name="_new1" hidden="1">{#N/A,#N/A,FALSE,"Pharm";#N/A,#N/A,FALSE,"WWCM"}</definedName>
    <definedName name="_Order1" hidden="1">255</definedName>
    <definedName name="_Order2" hidden="1">0</definedName>
    <definedName name="_r" hidden="1">{#N/A,#N/A,FALSE,"Pharm";#N/A,#N/A,FALSE,"WWCM"}</definedName>
    <definedName name="_Regression_Int" hidden="1">1</definedName>
    <definedName name="_Sort" hidden="1">#REF!</definedName>
    <definedName name="_Table1_In1" hidden="1">#REF!</definedName>
    <definedName name="_Table1_In1_Dollar" hidden="1">#REF!</definedName>
    <definedName name="_Table1_In1_Dollar2" hidden="1">#REF!</definedName>
    <definedName name="_Table1_In1_Euro" hidden="1">#REF!</definedName>
    <definedName name="_Table1_Out" hidden="1">#REF!</definedName>
    <definedName name="_Table1_Out_Dollar" hidden="1">#REF!</definedName>
    <definedName name="_Table2_In1" hidden="1">#REF!</definedName>
    <definedName name="_Table2_In1_Dollar" hidden="1">#REF!</definedName>
    <definedName name="_Table2_In2" hidden="1">#REF!</definedName>
    <definedName name="_Table2_Out" hidden="1">#REF!</definedName>
    <definedName name="_Table2_Out_Dollar" hidden="1">#REF!</definedName>
    <definedName name="_tm1" hidden="1">{#N/A,#N/A,FALSE,"Pharm";#N/A,#N/A,FALSE,"WWCM"}</definedName>
    <definedName name="_wrn1" hidden="1">{"Annual",#N/A,FALSE,"Sales &amp; Market";"Quarterly",#N/A,FALSE,"Sales &amp; Market"}</definedName>
    <definedName name="_wrn2" hidden="1">{"client cfbs",#N/A,FALSE,"Client"}</definedName>
    <definedName name="_wrn3" hidden="1">{"client is",#N/A,FALSE,"Client"}</definedName>
    <definedName name="_wrn4" hidden="1">{"client stats",#N/A,FALSE,"Client"}</definedName>
    <definedName name="_wrn5" hidden="1">{"internal is",#N/A,FALSE,"Model"}</definedName>
    <definedName name="_wrn6" hidden="1">{"portrait letter is",#N/A,FALSE,"Model"}</definedName>
    <definedName name="_wrn7" hidden="1">{#N/A,#N/A,FALSE,"Financial";#N/A,#N/A,FALSE,"Balance Sheet";#N/A,#N/A,FALSE,"Income stmt";#N/A,#N/A,FALSE,"Ratio"}</definedName>
    <definedName name="_X2" hidden="1">{#N/A,#N/A,FALSE,"Other";#N/A,#N/A,FALSE,"Ace";#N/A,#N/A,FALSE,"Derm"}</definedName>
    <definedName name="a" hidden="1">#REF!</definedName>
    <definedName name="aaa" hidden="1">{#N/A,#N/A,FALSE,"Pharm";#N/A,#N/A,FALSE,"WWCM"}</definedName>
    <definedName name="AAA_DOCTOPS" hidden="1">"AAA_SET"</definedName>
    <definedName name="AAA_duser" hidden="1">"OFF"</definedName>
    <definedName name="aaaa" hidden="1">{#N/A,#N/A,FALSE,"REPORT"}</definedName>
    <definedName name="aaaaa" hidden="1">{#N/A,#N/A,FALSE,"REPORT"}</definedName>
    <definedName name="aaaaaa" hidden="1">{#N/A,#N/A,FALSE,"REPORT"}</definedName>
    <definedName name="aaaaaaa" hidden="1">{#N/A,#N/A,FALSE,"REPORT"}</definedName>
    <definedName name="aaaaaaaaaaa" hidden="1">{#N/A,#N/A,FALSE,"REPORT"}</definedName>
    <definedName name="aaaaaaaaaaaaaaa" hidden="1">{#N/A,#N/A,FALSE,"Pharm";#N/A,#N/A,FALSE,"WWCM"}</definedName>
    <definedName name="aaasb" hidden="1">{#N/A,#N/A,FALSE,"Pharm";#N/A,#N/A,FALSE,"WWCM"}</definedName>
    <definedName name="aab" hidden="1">{#N/A,#N/A,FALSE,"Pharm";#N/A,#N/A,FALSE,"WWCM"}</definedName>
    <definedName name="AAB_Addin5" hidden="1">"AAB_Description for addin 5,Description for addin 5,Description for addin 5,Description for addin 5,Description for addin 5,Description for addin 5"</definedName>
    <definedName name="aaddd" hidden="1">{#N/A,#N/A,FALSE,"REPORT"}</definedName>
    <definedName name="aas" hidden="1">{#N/A,#N/A,FALSE,"1";#N/A,#N/A,FALSE,"2";#N/A,#N/A,FALSE,"16 - 17";#N/A,#N/A,FALSE,"18 - 19";#N/A,#N/A,FALSE,"26";#N/A,#N/A,FALSE,"27";#N/A,#N/A,FALSE,"28"}</definedName>
    <definedName name="abc" hidden="1">{#N/A,#N/A,FALSE,"REPORT"}</definedName>
    <definedName name="Access_Button" hidden="1">"FIGBUS_FIGBUS_List"</definedName>
    <definedName name="AccessDatabase" hidden="1">"W:\WPFILES\GB759\EXCEL\FIGBUS.mdb"</definedName>
    <definedName name="adfd"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adfgasdysty" hidden="1">{#N/A,#N/A,FALSE,"REPORT"}</definedName>
    <definedName name="adfsfjfjky" hidden="1">{#N/A,#N/A,FALSE,"REPORT"}</definedName>
    <definedName name="AdjBuilder.IncludeDates">'[2]Dept Adj. Builder'!$L$5</definedName>
    <definedName name="AdjBuilder.ScenariosOn">'[2]Dept Adj. Builder'!$L$3</definedName>
    <definedName name="Adjustments.ActiveScenario">[2]Adjustments!$L$2</definedName>
    <definedName name="Adjustments.MitigationSetting">[2]Adjustments!$L$4</definedName>
    <definedName name="adsfg" hidden="1">{"client cfbs",#N/A,FALSE,"Client"}</definedName>
    <definedName name="adsfh" hidden="1">{"client cfbs",#N/A,FALSE,"Client"}</definedName>
    <definedName name="AFDADSFDAS" hidden="1">{#N/A,#N/A,FALSE,"REPORT"}</definedName>
    <definedName name="africa" hidden="1">{#N/A,#N/A,FALSE,"CNS";#N/A,#N/A,FALSE,"Serz";#N/A,#N/A,FALSE,"Ace"}</definedName>
    <definedName name="agafdhsdh" hidden="1">{#N/A,#N/A,FALSE,"REPORT"}</definedName>
    <definedName name="agsgaghgfj" hidden="1">{#N/A,#N/A,FALSE,"Pharm";#N/A,#N/A,FALSE,"WWCM"}</definedName>
    <definedName name="alex" hidden="1">{#N/A,#N/A,FALSE,"REPORT"}</definedName>
    <definedName name="alexan" hidden="1">{#N/A,#N/A,FALSE,"REPORT"}</definedName>
    <definedName name="andy" hidden="1">{#N/A,#N/A,FALSE,"REPORT"}</definedName>
    <definedName name="anscount" hidden="1">1</definedName>
    <definedName name="AS" hidden="1">{#N/A,#N/A,FALSE,"Pharm";#N/A,#N/A,FALSE,"WWCM"}</definedName>
    <definedName name="AS2DocOpenMode" hidden="1">"AS2DocumentEdit"</definedName>
    <definedName name="AS2ReportLS" hidden="1">1</definedName>
    <definedName name="AS2SyncStepLS" hidden="1">0</definedName>
    <definedName name="AS2VersionLS" hidden="1">300</definedName>
    <definedName name="asas" hidden="1">{#N/A,#N/A,FALSE,"Pharm";#N/A,#N/A,FALSE,"WWCM"}</definedName>
    <definedName name="asd" hidden="1">{#N/A,#N/A,FALSE,"Pharm";#N/A,#N/A,FALSE,"WWCM"}</definedName>
    <definedName name="asdasd" hidden="1">'[1]Herramientas para análisis-VBA'!#REF!</definedName>
    <definedName name="asdfg" hidden="1">{#N/A,#N/A,FALSE,"Pharm";#N/A,#N/A,FALSE,"WWCM"}</definedName>
    <definedName name="asdgahdfhth" hidden="1">{#N/A,#N/A,FALSE,"REPORT"}</definedName>
    <definedName name="asdgayery" hidden="1">{#N/A,#N/A,FALSE,"Pharm";#N/A,#N/A,FALSE,"WWCM"}</definedName>
    <definedName name="asdgfdytyet" hidden="1">{#N/A,#N/A,FALSE,"REPORT"}</definedName>
    <definedName name="asdgtryukuio" hidden="1">{#N/A,#N/A,FALSE,"REPORT"}</definedName>
    <definedName name="asdh" hidden="1">{"client cfbs",#N/A,FALSE,"Client"}</definedName>
    <definedName name="asdjgkl" hidden="1">{#N/A,#N/A,FALSE,"Pharm";#N/A,#N/A,FALSE,"WWCM"}</definedName>
    <definedName name="asfas" hidden="1">{0,0,"",0}</definedName>
    <definedName name="asffghujyki" hidden="1">{#N/A,#N/A,FALSE,"Pharm";#N/A,#N/A,FALSE,"WWCM"}</definedName>
    <definedName name="ass.all" hidden="1">{#N/A,#N/A,FALSE,"cpt"}</definedName>
    <definedName name="ASSA" hidden="1">{#N/A,#N/A,FALSE,"1";#N/A,#N/A,FALSE,"2";#N/A,#N/A,FALSE,"16 - 17";#N/A,#N/A,FALSE,"18 - 19";#N/A,#N/A,FALSE,"26";#N/A,#N/A,FALSE,"27";#N/A,#N/A,FALSE,"28"}</definedName>
    <definedName name="Assumptios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AX" hidden="1">{#N/A,#N/A,FALSE,"Pharm";#N/A,#N/A,FALSE,"WWCM"}</definedName>
    <definedName name="ayman" hidden="1">{#N/A,#N/A,FALSE,"1";#N/A,#N/A,FALSE,"2";#N/A,#N/A,FALSE,"16 - 17";#N/A,#N/A,FALSE,"18 - 19";#N/A,#N/A,FALSE,"26";#N/A,#N/A,FALSE,"27";#N/A,#N/A,FALSE,"28"}</definedName>
    <definedName name="ayman1" hidden="1">{#N/A,#N/A,FALSE,"Pharm";#N/A,#N/A,FALSE,"WWCM"}</definedName>
    <definedName name="ayman2" hidden="1">{#N/A,#N/A,FALSE,"Pharm";#N/A,#N/A,FALSE,"WWCM"}</definedName>
    <definedName name="ayman7" hidden="1">{#N/A,#N/A,FALSE,"REPORT"}</definedName>
    <definedName name="ayman8" hidden="1">{#N/A,#N/A,FALSE,"REPORT"}</definedName>
    <definedName name="az" hidden="1">{#N/A,#N/A,FALSE,"Pharm";#N/A,#N/A,FALSE,"WWCM"}</definedName>
    <definedName name="azeazr" hidden="1">{#N/A,#N/A,FALSE,"Sales Graph";#N/A,#N/A,FALSE,"BUC Graph";#N/A,#N/A,FALSE,"P&amp;L - YTD"}</definedName>
    <definedName name="azerety" hidden="1">{#N/A,#N/A,FALSE,"Pharm";#N/A,#N/A,FALSE,"WWCM"}</definedName>
    <definedName name="bbb" hidden="1">{#N/A,#N/A,FALSE,"Pharm";#N/A,#N/A,FALSE,"WWCM"}</definedName>
    <definedName name="bbbb" hidden="1">{#N/A,#N/A,FALSE,"REPORT"}</definedName>
    <definedName name="bbbbb" hidden="1">{#N/A,#N/A,FALSE,"Pharm";#N/A,#N/A,FALSE,"WWCM"}</definedName>
    <definedName name="BBBBBB" hidden="1">{#N/A,#N/A,FALSE,"REPORT"}</definedName>
    <definedName name="BBBBBBBBB" hidden="1">{#N/A,#N/A,FALSE,"REPORT"}</definedName>
    <definedName name="bbbbbbbbbbbbb" hidden="1">{#N/A,#N/A,FALSE,"Pharm";#N/A,#N/A,FALSE,"WWCM"}</definedName>
    <definedName name="bench">#REF!</definedName>
    <definedName name="BG_Del" hidden="1">15</definedName>
    <definedName name="BG_Ins" hidden="1">4</definedName>
    <definedName name="BG_Mod" hidden="1">6</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nm" hidden="1">{#N/A,#N/A,FALSE,"REPORT"}</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cb_sChart41E9A35_opts" hidden="1">"1, 9, 1, False, 2, False, False, , 0, False, True, 1, 1"</definedName>
    <definedName name="census">#REF!</definedName>
    <definedName name="Change" hidden="1">Change</definedName>
    <definedName name="Change2" hidden="1">Change2</definedName>
    <definedName name="Change3" hidden="1">Change3</definedName>
    <definedName name="Change4" hidden="1">Change4</definedName>
    <definedName name="ChangeRange" hidden="1">ChangeRange</definedName>
    <definedName name="ChangeRange2" hidden="1">ChangeRange2</definedName>
    <definedName name="Chart" hidden="1">{#N/A,#N/A,FALSE,"Pharm";#N/A,#N/A,FALSE,"WWCM"}</definedName>
    <definedName name="chosie" hidden="1">{#N/A,#N/A,FALSE,"Pharm";#N/A,#N/A,FALSE,"WWCM"}</definedName>
    <definedName name="CIQWBGuid" hidden="1">"04991638-1b61-450a-b56c-a0f9b277925f"</definedName>
    <definedName name="COGstandard" hidden="1">{#N/A,#N/A,FALSE,"Pharm";#N/A,#N/A,FALSE,"WWCM"}</definedName>
    <definedName name="ComparatEU" hidden="1">{#N/A,#N/A,FALSE,"Hip.Bas";#N/A,#N/A,FALSE,"ventas";#N/A,#N/A,FALSE,"ingre-Año";#N/A,#N/A,FALSE,"ventas-Año";#N/A,#N/A,FALSE,"Costepro";#N/A,#N/A,FALSE,"inversion";#N/A,#N/A,FALSE,"personal";#N/A,#N/A,FALSE,"Gastos-V";#N/A,#N/A,FALSE,"Circulante";#N/A,#N/A,FALSE,"CONSOLI";#N/A,#N/A,FALSE,"Es-Fin";#N/A,#N/A,FALSE,"Margen-P"}</definedName>
    <definedName name="COPY" hidden="1">{#N/A,#N/A,FALSE,"Pharm";#N/A,#N/A,FALSE,"WWCM"}</definedName>
    <definedName name="copy1" hidden="1">{#N/A,#N/A,FALSE,"Pharm";#N/A,#N/A,FALSE,"WWCM"}</definedName>
    <definedName name="COPY2" hidden="1">{#N/A,#N/A,FALSE,"Pharm";#N/A,#N/A,FALSE,"WWCM"}</definedName>
    <definedName name="copy233" hidden="1">{#N/A,#N/A,FALSE,"Pharm";#N/A,#N/A,FALSE,"WWCM"}</definedName>
    <definedName name="copy33" hidden="1">{#N/A,#N/A,FALSE,"Pharm";#N/A,#N/A,FALSE,"WWCM"}</definedName>
    <definedName name="copy38" hidden="1">{#N/A,#N/A,FALSE,"Pharm";#N/A,#N/A,FALSE,"WWCM"}</definedName>
    <definedName name="COVIDInputs.TotalImpact.S1.Budget">'[2]COVID Inputs'!$O$8:$O$19</definedName>
    <definedName name="COVIDInputs.TotalImpact.S1.Forecast">'[2]COVID Inputs'!$O$4:$O$7</definedName>
    <definedName name="COVIDInputs.TotalImpact.S2.Budget">'[2]COVID Inputs'!$U$8:$U$19</definedName>
    <definedName name="COVIDInputs.TotalImpact.S2.Forecast">'[2]COVID Inputs'!$U$4:$U$7</definedName>
    <definedName name="Cwvu.GREY_ALL." hidden="1">#REF!</definedName>
    <definedName name="d" hidden="1">#REF!</definedName>
    <definedName name="DAD" hidden="1">{#N/A,#N/A,FALSE,"REPORT"}</definedName>
    <definedName name="DADF" hidden="1">{#N/A,#N/A,FALSE,"REPORT"}</definedName>
    <definedName name="daf" hidden="1">{#N/A,#N/A,FALSE,"1";#N/A,#N/A,FALSE,"2";#N/A,#N/A,FALSE,"16 - 17";#N/A,#N/A,FALSE,"18 - 19";#N/A,#N/A,FALSE,"26";#N/A,#N/A,FALSE,"27";#N/A,#N/A,FALSE,"28"}</definedName>
    <definedName name="dakfkjafgkeaj" hidden="1">{#N/A,#N/A,FALSE,"Pharm";#N/A,#N/A,FALSE,"WWCM"}</definedName>
    <definedName name="Data" hidden="1">{#N/A,#N/A,FALSE,"Sales"}</definedName>
    <definedName name="data1" hidden="1">{#N/A,#N/A,FALSE,"Sales"}</definedName>
    <definedName name="dd" hidden="1">{#N/A,#N/A,FALSE,"Pharm";#N/A,#N/A,FALSE,"WWCM"}</definedName>
    <definedName name="ddd" hidden="1">#REF!</definedName>
    <definedName name="dddaz" hidden="1">{#N/A,#N/A,FALSE,"Pharm";#N/A,#N/A,FALSE,"WWCM"}</definedName>
    <definedName name="dddddd" hidden="1">{#N/A,#N/A,FALSE,"Pharm";#N/A,#N/A,FALSE,"WWCM"}</definedName>
    <definedName name="DE"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dede" hidden="1">{#N/A,#N/A,FALSE,"Pharm";#N/A,#N/A,FALSE,"WWCM"}</definedName>
    <definedName name="DEDED" hidden="1">{#N/A,#N/A,FALSE,"Card";#N/A,#N/A,FALSE,"Prav";#N/A,#N/A,FALSE,"Irbe";#N/A,#N/A,FALSE,"Plavix";#N/A,#N/A,FALSE,"Capt";#N/A,#N/A,FALSE,"Fosi"}</definedName>
    <definedName name="DEDEDZE" hidden="1">{#N/A,#N/A,FALSE,"Pharm";#N/A,#N/A,FALSE,"WWCM"}</definedName>
    <definedName name="DEDZD" hidden="1">{#N/A,#N/A,FALSE,"Pharm";#N/A,#N/A,FALSE,"WWCM"}</definedName>
    <definedName name="DEE" hidden="1">{#N/A,#N/A,FALSE,"Pharm";#N/A,#N/A,FALSE,"WWCM"}</definedName>
    <definedName name="DeptAdj.StartDate.FY20">'[2]Dept Adjustments'!$I$1</definedName>
    <definedName name="DeptAdj.StartDate.FY21">'[2]Dept Adjustments'!$I$2</definedName>
    <definedName name="DEZLFEZKLHF" hidden="1">{#N/A,#N/A,FALSE,"Pharm";#N/A,#N/A,FALSE,"WWCM"}</definedName>
    <definedName name="DFDD" hidden="1">{#N/A,#N/A,FALSE,"REPORT"}</definedName>
    <definedName name="dfr" hidden="1">{#N/A,#N/A,FALSE,"Pharm";#N/A,#N/A,FALSE,"WWCM"}</definedName>
    <definedName name="djksljd" hidden="1">{#N/A,#N/A,FALSE,"Other";#N/A,#N/A,FALSE,"Ace";#N/A,#N/A,FALSE,"Derm"}</definedName>
    <definedName name="dkgahirghigf" hidden="1">{#N/A,#N/A,FALSE,"Pharm";#N/A,#N/A,FALSE,"WWCM"}</definedName>
    <definedName name="dsfsffss" hidden="1">{#N/A,#N/A,FALSE,"Pharm";#N/A,#N/A,FALSE,"WWCM"}</definedName>
    <definedName name="EEE" hidden="1">{#N/A,#N/A,FALSE,"Pharm";#N/A,#N/A,FALSE,"WWCM"}</definedName>
    <definedName name="eeeee" hidden="1">{#N/A,#N/A,FALSE,"Pharm";#N/A,#N/A,FALSE,"WWCM"}</definedName>
    <definedName name="ejkfgkjze" hidden="1">{#N/A,#N/A,FALSE,"Pharm";#N/A,#N/A,FALSE,"WWCM"}</definedName>
    <definedName name="Erase" hidden="1">{"summary report",#N/A,FALSE,"SUMMARY REPORT";"salary model ytd",#N/A,FALSE,"SALARY MODEL - YTD";"salary model mtd",#N/A,FALSE,"SALARY MODEL - MTD";"detail 311",#N/A,FALSE,"311 ACTUAL"}</definedName>
    <definedName name="erd" hidden="1">{#N/A,#N/A,FALSE,"Pharm";#N/A,#N/A,FALSE,"WWCM"}</definedName>
    <definedName name="erryeyetyuu" hidden="1">{#N/A,#N/A,FALSE,"Pharm";#N/A,#N/A,FALSE,"WWCM"}</definedName>
    <definedName name="ESSAI" hidden="1">{#N/A,#N/A,FALSE,"Pharm";#N/A,#N/A,FALSE,"WWCM"}</definedName>
    <definedName name="ev.Calculation" hidden="1">-4105</definedName>
    <definedName name="ev.Initialized" hidden="1">FALSE</definedName>
    <definedName name="ewwe" hidden="1">{#N/A,#N/A,FALSE,"REPORT"}</definedName>
    <definedName name="fd" hidden="1">{#N/A,#N/A,FALSE,"Sales"}</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D" hidden="1">{#N/A,#N/A,FALSE,"Pharm";#N/A,#N/A,FALSE,"WWCM"}</definedName>
    <definedName name="FDP_280_1_aSrv" hidden="1">[3]Forecasts_VDF!#REF!</definedName>
    <definedName name="FDP_281_1_aSrv" hidden="1">[3]Forecasts_VDF!#REF!</definedName>
    <definedName name="FDP_282_1_aSrv" hidden="1">[3]Forecasts_VDF!#REF!</definedName>
    <definedName name="FDP_283_1_aSrv" hidden="1">[3]Forecasts_VDF!#REF!</definedName>
    <definedName name="fds" hidden="1">{#N/A,#N/A,FALSE,"Pharm";#N/A,#N/A,FALSE,"WWCM"}</definedName>
    <definedName name="ff" hidden="1">{#N/A,#N/A,FALSE,"Pharm";#N/A,#N/A,FALSE,"WWCM"}</definedName>
    <definedName name="fff" hidden="1">{#N/A,#N/A,FALSE,"Pharm";#N/A,#N/A,FALSE,"WWCM"}</definedName>
    <definedName name="fffffff" hidden="1">{#N/A,#N/A,FALSE,"Pharm";#N/A,#N/A,FALSE,"WWCM"}</definedName>
    <definedName name="fg" hidden="1">{#N/A,#N/A,FALSE,"REPORT"}</definedName>
    <definedName name="fgkjkh" hidden="1">{#N/A,#N/A,FALSE,"REPORT"}</definedName>
    <definedName name="FJEZK" hidden="1">{#N/A,#N/A,FALSE,"Pharm";#N/A,#N/A,FALSE,"WWCM"}</definedName>
    <definedName name="fresfg"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FRF" hidden="1">{#N/A,#N/A,FALSE,"1";#N/A,#N/A,FALSE,"2";#N/A,#N/A,FALSE,"16 - 17";#N/A,#N/A,FALSE,"18 - 19";#N/A,#N/A,FALSE,"26";#N/A,#N/A,FALSE,"27";#N/A,#N/A,FALSE,"28"}</definedName>
    <definedName name="FRFERFE" hidden="1">{#N/A,#N/A,FALSE,"Pharm";#N/A,#N/A,FALSE,"WWCM"}</definedName>
    <definedName name="funds">'[4]fund map'!$A:$IV</definedName>
    <definedName name="FVG" hidden="1">{#N/A,#N/A,FALSE,"Pharm";#N/A,#N/A,FALSE,"WWCM"}</definedName>
    <definedName name="g" hidden="1">{#N/A,#N/A,FALSE,"Pharm";#N/A,#N/A,FALSE,"WWCM"}</definedName>
    <definedName name="gdfgdf" hidden="1">{#N/A,#N/A,FALSE,"Pharm";#N/A,#N/A,FALSE,"WWCM"}</definedName>
    <definedName name="gfdjhjh" hidden="1">{#N/A,#N/A,FALSE,"Pharm";#N/A,#N/A,FALSE,"WWCM"}</definedName>
    <definedName name="ghjggjh" hidden="1">{#N/A,#N/A,FALSE,"Pharm";#N/A,#N/A,FALSE,"WWCM"}</definedName>
    <definedName name="Global1" hidden="1">{#N/A,#N/A,FALSE,"Pharm";#N/A,#N/A,FALSE,"WWCM"}</definedName>
    <definedName name="graph" hidden="1">{#N/A,#N/A,FALSE,"REPORT"}</definedName>
    <definedName name="h" hidden="1">{#N/A,#N/A,FALSE,"REPORT"}</definedName>
    <definedName name="HFinGraph" hidden="1">{#N/A,#N/A,FALSE,"Pharm";#N/A,#N/A,FALSE,"WWCM"}</definedName>
    <definedName name="Hibh" hidden="1">{#N/A,#N/A,FALSE,"Pharm";#N/A,#N/A,FALSE,"WWCM"}</definedName>
    <definedName name="High" hidden="1">{#N/A,#N/A,FALSE,"Pharm";#N/A,#N/A,FALSE,"WWCM"}</definedName>
    <definedName name="hjhjffukfuk" hidden="1">{#N/A,#N/A,FALSE,"Pharm";#N/A,#N/A,FALSE,"WWCM"}</definedName>
    <definedName name="hjhjfkfukywrte" hidden="1">{#N/A,#N/A,FALSE,"Pharm";#N/A,#N/A,FALSE,"WWCM"}</definedName>
    <definedName name="hjhkjkl" hidden="1">{#N/A,#N/A,FALSE,"Pharm";#N/A,#N/A,FALSE,"WWCM"}</definedName>
    <definedName name="hjjjkk" hidden="1">{#N/A,#N/A,FALSE,"REPORT"}</definedName>
    <definedName name="hjjkk" hidden="1">{#N/A,#N/A,FALSE,"Pharm";#N/A,#N/A,FALSE,"WWCM"}</definedName>
    <definedName name="hjkk" hidden="1">{#N/A,#N/A,FALSE,"Pharm";#N/A,#N/A,FALSE,"WWCM"}</definedName>
    <definedName name="HKSH" hidden="1">{#N/A,#N/A,FALSE,"REPORT"}</definedName>
    <definedName name="HMG" hidden="1">{#N/A,#N/A,FALSE,"REPORT"}</definedName>
    <definedName name="hn.ExtDb" hidden="1">FALSE</definedName>
    <definedName name="hn.ModelType" hidden="1">"DEAL"</definedName>
    <definedName name="hn.ModelVersion" hidden="1">1</definedName>
    <definedName name="hn.NoUpload" hidden="1">0</definedName>
    <definedName name="HTML_CodePage" hidden="1">1252</definedName>
    <definedName name="HTML_Control" hidden="1">{"'A'!$CL$1:$DB$170"}</definedName>
    <definedName name="HTML_Description" hidden="1">""</definedName>
    <definedName name="HTML_Email" hidden="1">""</definedName>
    <definedName name="HTML_Header" hidden="1">"Local Currency to US Dollar"</definedName>
    <definedName name="HTML_LastUpdate" hidden="1">"2/23/98"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"S:\shared\finrpt\fx\rates\mar98l.htm"</definedName>
    <definedName name="HTML_Title" hidden="1">"Local Currency to US Dollar"</definedName>
    <definedName name="HTML1_1" hidden="1">"'[Financials V2.01 Sub Sales Excite 4.xls]Income Statement'!$B$1:$AA$38"</definedName>
    <definedName name="HTML1_10" hidden="1">""</definedName>
    <definedName name="HTML1_11" hidden="1">1</definedName>
    <definedName name="HTML1_12" hidden="1">"C:\My Documents\Financials_01.htm"</definedName>
    <definedName name="HTML1_13" hidden="1">#N/A</definedName>
    <definedName name="HTML1_14" hidden="1">#N/A</definedName>
    <definedName name="HTML1_15" hidden="1">#N/A</definedName>
    <definedName name="HTML1_2" hidden="1">1</definedName>
    <definedName name="HTML1_3" hidden="1">"Financials V.1.0.2"</definedName>
    <definedName name="HTML1_4" hidden="1">"Income Statement"</definedName>
    <definedName name="HTML1_5" hidden="1">""</definedName>
    <definedName name="HTML1_6" hidden="1">-4146</definedName>
    <definedName name="HTML1_7" hidden="1">-4146</definedName>
    <definedName name="HTML1_8" hidden="1">"8/22/98"</definedName>
    <definedName name="HTML1_9" hidden="1">"Bill Nguyen"</definedName>
    <definedName name="HTML2_1" hidden="1">"'[Financials V2.01 Sub Sales Excite 4.xls]Income Statement'!$B$10:$AA$38"</definedName>
    <definedName name="HTML2_10" hidden="1">""</definedName>
    <definedName name="HTML2_11" hidden="1">1</definedName>
    <definedName name="HTML2_12" hidden="1">"C:\My Documents\financials.html"</definedName>
    <definedName name="HTML2_13" hidden="1">#N/A</definedName>
    <definedName name="HTML2_14" hidden="1">#N/A</definedName>
    <definedName name="HTML2_15" hidden="1">#N/A</definedName>
    <definedName name="HTML2_2" hidden="1">1</definedName>
    <definedName name="HTML2_3" hidden="1">"Financials"</definedName>
    <definedName name="HTML2_4" hidden="1">"Income Statement"</definedName>
    <definedName name="HTML2_5" hidden="1">""</definedName>
    <definedName name="HTML2_6" hidden="1">-4146</definedName>
    <definedName name="HTML2_7" hidden="1">1</definedName>
    <definedName name="HTML2_8" hidden="1">"8/22/98"</definedName>
    <definedName name="HTML2_9" hidden="1">"Bill Nguyen"</definedName>
    <definedName name="HTMLCount" hidden="1">2</definedName>
    <definedName name="htyuityuiotio" hidden="1">{#N/A,#N/A,FALSE,"REPORT"}</definedName>
    <definedName name="Hypertention" hidden="1">{#N/A,#N/A,FALSE,"Pharm";#N/A,#N/A,FALSE,"WWCM"}</definedName>
    <definedName name="hypo" hidden="1">{#N/A,#N/A,FALSE,"Pharm";#N/A,#N/A,FALSE,"WWCM"}</definedName>
    <definedName name="Inputs.BenefitsRate.Faculty">[2]Inputs!$B$14</definedName>
    <definedName name="Inputs.BenefitsRate.PayrollTax">[2]Inputs!$B$16</definedName>
    <definedName name="Inputs.BenefitsRate.Staff">[2]Inputs!$B$15</definedName>
    <definedName name="Inputs.COVID.BadDebt.EntireYear">'[2]COVID Inputs'!$F$19</definedName>
    <definedName name="Inputs.COVID.BadDebt.S1.Budget">'[2]COVID Inputs'!$C$19</definedName>
    <definedName name="Inputs.COVID.BadDebt.S1.Forecast">'[2]COVID Inputs'!$B$19</definedName>
    <definedName name="Inputs.COVID.BadDebt.S2.Budget">'[2]COVID Inputs'!$E$19</definedName>
    <definedName name="Inputs.COVID.BadDebt.S2.Forecast">'[2]COVID Inputs'!$D$19</definedName>
    <definedName name="Inputs.COVID.ClinicalStaffImpactMonths.S1.Budget">'[2]COVID Inputs'!$C$22</definedName>
    <definedName name="Inputs.COVID.ClinicalStaffImpactMonths.S1.Forecast">'[2]COVID Inputs'!$B$22</definedName>
    <definedName name="Inputs.COVID.ClinicalStaffImpactMonths.S2.Budget">'[2]COVID Inputs'!$E$22</definedName>
    <definedName name="Inputs.COVID.ClinicalStaffImpactMonths.S2.Forecast">'[2]COVID Inputs'!$D$22</definedName>
    <definedName name="Inputs.COVID.ContingencyAdj.S1.Budget">'[2]COVID Inputs'!$C$18</definedName>
    <definedName name="Inputs.COVID.ContingencyAdj.S1.Forecast">'[2]COVID Inputs'!$B$18</definedName>
    <definedName name="Inputs.COVID.ContingencyAdj.S2.Budget">'[2]COVID Inputs'!$E$18</definedName>
    <definedName name="Inputs.COVID.ContingencyAdj.S2.Forecast">'[2]COVID Inputs'!$D$18</definedName>
    <definedName name="Inputs.COVID.Faculty.403BAmount">'[2]COVID Inputs'!$B$47</definedName>
    <definedName name="Inputs.COVID.Impact.S1.Budget">'[2]COVID Inputs'!$C$12</definedName>
    <definedName name="Inputs.COVID.Impact.S1.Forecast">'[2]COVID Inputs'!$B$12</definedName>
    <definedName name="Inputs.COVID.Impact.S2.Budget">'[2]COVID Inputs'!$E$12</definedName>
    <definedName name="Inputs.COVID.Impact.S2.Forecast">'[2]COVID Inputs'!$D$12</definedName>
    <definedName name="Inputs.COVID.MedicalSuppliesModifier.S1.Budget">'[2]COVID Inputs'!$C$16</definedName>
    <definedName name="Inputs.COVID.MedicalSuppliesModifier.S1.Forecast">'[2]COVID Inputs'!$B$16</definedName>
    <definedName name="Inputs.COVID.MedicalSuppliesModifier.S2.Budget">'[2]COVID Inputs'!$E$16</definedName>
    <definedName name="Inputs.COVID.MedicalSuppliesModifier.S2.Forecast">'[2]COVID Inputs'!$D$16</definedName>
    <definedName name="Inputs.COVID.NumOfMonths.S1.Budget">'[2]COVID Inputs'!$C$11</definedName>
    <definedName name="Inputs.COVID.NumOfMonths.S1.Forecast">'[2]COVID Inputs'!$B$11</definedName>
    <definedName name="Inputs.COVID.NumOfMonths.S2.Budget">'[2]COVID Inputs'!$E$11</definedName>
    <definedName name="Inputs.COVID.NumOfMonths.S2.Forecast">'[2]COVID Inputs'!$D$11</definedName>
    <definedName name="Inputs.COVID.Staff.403BAmount">'[2]COVID Inputs'!$B$46</definedName>
    <definedName name="Inputs.COVID.StaffMeritPercent">'[2]COVID Inputs'!$B$43</definedName>
    <definedName name="Inputs.COVID.VariableExpPercent.S1.Budget">'[2]COVID Inputs'!$C$13</definedName>
    <definedName name="Inputs.COVID.VariableExpPercent.S1.Forecast">'[2]COVID Inputs'!$B$13</definedName>
    <definedName name="Inputs.Period.Budget">[2]Inputs!$B$7</definedName>
    <definedName name="Inputs.Period.Budget.InclAdj">[2]Inputs!$F$7</definedName>
    <definedName name="Inputs.Period.Budget.Long">[2]Inputs!$C$7</definedName>
    <definedName name="Inputs.Period.Budget.NumOfMonths">[2]Inputs!$D$7</definedName>
    <definedName name="Inputs.Period.BudgetV2">[2]Inputs!$B$8</definedName>
    <definedName name="Inputs.Period.BudgetV2.InclAdj">[2]Inputs!$F$8</definedName>
    <definedName name="Inputs.Period.BudgetV2.Long">[2]Inputs!$C$8</definedName>
    <definedName name="Inputs.Period.CurrentYTD">[2]Inputs!$B$5</definedName>
    <definedName name="Inputs.Period.CurrentYTD.Annualize">[2]Inputs!$E$5</definedName>
    <definedName name="Inputs.Period.CurrentYTD.Long">[2]Inputs!$C$5</definedName>
    <definedName name="Inputs.Period.CurrentYTD.NumOfMonths">[2]Inputs!$D$5</definedName>
    <definedName name="Inputs.Period.Forecast">[2]Inputs!$B$6</definedName>
    <definedName name="Inputs.Period.Forecast.InclAdj">[2]Inputs!$F$6</definedName>
    <definedName name="Inputs.Period.Forecast.Long">[2]Inputs!$C$6</definedName>
    <definedName name="Inputs.Period.Forecast.NumOfMonths">[2]Inputs!$D$6</definedName>
    <definedName name="Inputs.Period.PY">[2]Inputs!$B$4</definedName>
    <definedName name="Inputs.Period.PY.InclAdj">[2]Inputs!$F$4</definedName>
    <definedName name="Inputs.Period.PY.Long">[2]Inputs!$C$4</definedName>
    <definedName name="Inputs.YTD.BaselinePeriod">[2]Inputs!$B$19</definedName>
    <definedName name="Inputs.YTD.CurrentPeriod">[2]Inputs!$B$20</definedName>
    <definedName name="Inputs.YTD.CurrentPeriod.Name">[2]Inputs!$C$20</definedName>
    <definedName name="IP" hidden="1">{#N/A,#N/A,FALSE,"Pharm";#N/A,#N/A,FALSE,"WWCM"}</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OVER_SHARES" hidden="1">"c1349"</definedName>
    <definedName name="IQ_BV_SHARE" hidden="1">"c100"</definedName>
    <definedName name="IQ_BV_STDDEV_EST_REUT" hidden="1">"c5408"</definedName>
    <definedName name="IQ_BV_STDDEV_EST_THOM" hidden="1">"c5152"</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RATE" hidden="1">"c2192"</definedName>
    <definedName name="IQ_CONVERT" hidden="1">"c2536"</definedName>
    <definedName name="IQ_CONVERT_PCT" hidden="1">"c2537"</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 hidden="1">"c2801"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1" hidden="1">"IQ_EPS_EST_1"</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BV_THOM" hidden="1">"c5153"</definedName>
    <definedName name="IQ_EST_ACT_EPS" hidden="1">"c1648"</definedName>
    <definedName name="IQ_EST_BV_DIFF_REUT" hidden="1">"c5433"</definedName>
    <definedName name="IQ_EST_BV_DIFF_THOM" hidden="1">"c5204"</definedName>
    <definedName name="IQ_EST_BV_SURPRISE_PERCENT_REUT" hidden="1">"c5434"</definedName>
    <definedName name="IQ_EST_BV_SURPRISE_PERCENT_THOM" hidden="1">"c5205"</definedName>
    <definedName name="IQ_EST_CURRENCY" hidden="1">"c2140"</definedName>
    <definedName name="IQ_EST_CURRENCY_REUT" hidden="1">"c5437"</definedName>
    <definedName name="IQ_EST_DATE" hidden="1">"c1634"</definedName>
    <definedName name="IQ_EST_DATE_REUT" hidden="1">"c5438"</definedName>
    <definedName name="IQ_EST_EPS_DIFF" hidden="1">"c1864"</definedName>
    <definedName name="IQ_EST_EPS_GROWTH_1YR" hidden="1">"c1636"</definedName>
    <definedName name="IQ_EST_EPS_GROWTH_1YR_REUT" hidden="1">"c3646"</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SURPRISE" hidden="1">"c1635"</definedName>
    <definedName name="IQ_EST_NUM_BUY_CIQ" hidden="1">"c3700"</definedName>
    <definedName name="IQ_EST_NUM_BUY_REUT" hidden="1">"c3869"</definedName>
    <definedName name="IQ_EST_NUM_BUY_THOM" hidden="1">"c5165"</definedName>
    <definedName name="IQ_EST_NUM_HOLD_CIQ" hidden="1">"c3702"</definedName>
    <definedName name="IQ_EST_NUM_HOLD_REUT" hidden="1">"c3871"</definedName>
    <definedName name="IQ_EST_NUM_HOLD_THOM" hidden="1">"c5167"</definedName>
    <definedName name="IQ_EST_NUM_OUTPERFORM_CIQ" hidden="1">"c3701"</definedName>
    <definedName name="IQ_EST_NUM_OUTPERFORM_REUT" hidden="1">"c3870"</definedName>
    <definedName name="IQ_EST_NUM_OUTPERFORM_THOM" hidden="1">"c5166"</definedName>
    <definedName name="IQ_EST_NUM_SELL_CIQ" hidden="1">"c3704"</definedName>
    <definedName name="IQ_EST_NUM_SELL_REUT" hidden="1">"c3873"</definedName>
    <definedName name="IQ_EST_NUM_SELL_THOM" hidden="1">"c5169"</definedName>
    <definedName name="IQ_EST_NUM_UNDERPERFORM_CIQ" hidden="1">"c3703"</definedName>
    <definedName name="IQ_EST_NUM_UNDERPERFORM_REUT" hidden="1">"c3872"</definedName>
    <definedName name="IQ_EST_NUM_UNDERPERFORM_THOM" hidden="1">"c5168"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_CODE_" hidden="1">"001"</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_TARGET_PRICE_REUT" hidden="1">"c5317"</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ATURITY_ONE_YEAR_LESS_FDIC" hidden="1">"c6425"</definedName>
    <definedName name="IQ_MC_RATIO" hidden="1">"c2783"</definedName>
    <definedName name="IQ_MC_STATUTORY_SURPLUS" hidden="1">"c2772"</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42785.7969791667</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MINING_REVENUE_COAL" hidden="1">"c15931"</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RETURN_ASSETS_FDIC" hidden="1">"c6731"</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REUT" hidden="1">"c3631"</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EST" hidden="1">"c1126"</definedName>
    <definedName name="IQ_REVENUE_EST_1" hidden="1">"IQ_REVENUE_EST_1"</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39580.8490625</definedName>
    <definedName name="IQ_REVOLVING_SECURED_1_4_NON_ACCRUAL_FFIEC" hidden="1">"c13314"</definedName>
    <definedName name="IQ_RISK_ADJ_BANK_ASSETS" hidden="1">"c2670"</definedName>
    <definedName name="IQ_RISK_WEIGHTED_ASSETS_FDIC" hidden="1">"c6370"</definedName>
    <definedName name="IQ_ROYALTY_REVENUE_COAL" hidden="1">"c15932"</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ISSUE_LC_ACTION" hidden="1">"c2644"</definedName>
    <definedName name="IQ_SP_ISSUE_LC_DATE" hidden="1">"c2643"</definedName>
    <definedName name="IQ_SP_ISSUE_LC_LT" hidden="1">"c2645"</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ANS_LEASES_NON_ACCRUAL_FFIEC" hidden="1">"c13757"</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ADVISORS" hidden="1">"c2387"</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ADVISORS" hidden="1">"c2388"</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BDEBT" hidden="1">"c2370"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ADVISORS" hidden="1">"c2386"</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 hidden="1">"c2930"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 hidden="1">"c2932"</definedName>
    <definedName name="IQ_US_GAAP_CL_ADJ" hidden="1">"c2927"</definedName>
    <definedName name="IQ_US_GAAP_COST_REV" hidden="1">"c2965"</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 hidden="1">"c2973"</definedName>
    <definedName name="IQ_US_GAAP_DO_ADJ" hidden="1">"c2959"</definedName>
    <definedName name="IQ_US_GAAP_EXTRA_ACC_ITEMS" hidden="1">"c2972"</definedName>
    <definedName name="IQ_US_GAAP_EXTRA_ACC_ITEMS_ADJ" hidden="1">"c2958"</definedName>
    <definedName name="IQ_US_GAAP_INC_TAX" hidden="1">"c2975"</definedName>
    <definedName name="IQ_US_GAAP_INC_TAX_ADJ" hidden="1">"c2961"</definedName>
    <definedName name="IQ_US_GAAP_INTEREST_EXP" hidden="1">"c2971"</definedName>
    <definedName name="IQ_US_GAAP_INTEREST_EXP_ADJ" hidden="1">"c2957"</definedName>
    <definedName name="IQ_US_GAAP_LIAB_LT" hidden="1">"c2933"</definedName>
    <definedName name="IQ_US_GAAP_LIAB_LT_ADJ" hidden="1">"c2928"</definedName>
    <definedName name="IQ_US_GAAP_LIAB_TOTAL_LIAB" hidden="1">"c2933"</definedName>
    <definedName name="IQ_US_GAAP_MINORITY_INTEREST_IS" hidden="1">"c2974"</definedName>
    <definedName name="IQ_US_GAAP_MINORITY_INTEREST_IS_ADJ" hidden="1">"c2960"</definedName>
    <definedName name="IQ_US_GAAP_NCA" hidden="1">"c2931"</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EXCL" hidden="1">"c2977"</definedName>
    <definedName name="IQ_US_GAAP_NI_AVAIL_INCL" hidden="1">"c2978"</definedName>
    <definedName name="IQ_US_GAAP_OTHER_ADJ_ADJ" hidden="1">"c2962"</definedName>
    <definedName name="IQ_US_GAAP_OTHER_NON_OPER" hidden="1">"c2969"</definedName>
    <definedName name="IQ_US_GAAP_OTHER_NON_OPER_ADJ" hidden="1">"c2955"</definedName>
    <definedName name="IQ_US_GAAP_OTHER_OPER" hidden="1">"c2968"</definedName>
    <definedName name="IQ_US_GAAP_OTHER_OPER_ADJ" hidden="1">"c2954"</definedName>
    <definedName name="IQ_US_GAAP_RD" hidden="1">"c2967"</definedName>
    <definedName name="IQ_US_GAAP_RD_ADJ" hidden="1">"c2953"</definedName>
    <definedName name="IQ_US_GAAP_SGA" hidden="1">"c2966"</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 hidden="1">"c2964"</definedName>
    <definedName name="IQ_US_GAAP_TOTAL_REV_ADJ" hidden="1">"c2950"</definedName>
    <definedName name="IQ_US_GAAP_TOTAL_UNUSUAL" hidden="1">"c2970"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Z_SCORE" hidden="1">"c1339"</definedName>
    <definedName name="IQRA10" hidden="1">"$A$11:$A$262"</definedName>
    <definedName name="IQRB15" hidden="1">"$B$16:$B$17"</definedName>
    <definedName name="IQRB17" hidden="1">"$B$18:$B$22"</definedName>
    <definedName name="IQRB18" hidden="1">"$B$19:$B$23"</definedName>
    <definedName name="IQRB19" hidden="1">"$B$20:$B$24"</definedName>
    <definedName name="IQRB20" hidden="1">"$B$21:$B$25"</definedName>
    <definedName name="IQRB21" hidden="1">"$B$22:$B$26"</definedName>
    <definedName name="IQRB22" hidden="1">"$B$23:$B$27"</definedName>
    <definedName name="IQRB23" hidden="1">"$B$24:$B$28"</definedName>
    <definedName name="IQRB24" hidden="1">"$B$25:$B$29"</definedName>
    <definedName name="IQRB32" hidden="1">"$B$33:$B$37"</definedName>
    <definedName name="IQRB33" hidden="1">"$B$34:$B$38"</definedName>
    <definedName name="IQRB34" hidden="1">"$B$35:$B$39"</definedName>
    <definedName name="IQRC12" hidden="1">"$C$13"</definedName>
    <definedName name="IQRC15" hidden="1">"$C$16:$C$20"</definedName>
    <definedName name="IQRC24" hidden="1">"$C$25:$C$29"</definedName>
    <definedName name="IQRC7" hidden="1">"$C$8:$C$12"</definedName>
    <definedName name="IQRCompaniesH12" hidden="1">#REF!</definedName>
    <definedName name="IQRCompaniesH13" hidden="1">#REF!</definedName>
    <definedName name="IQRCompaniesH14" hidden="1">#REF!</definedName>
    <definedName name="IQRCompaniesH15" hidden="1">#REF!</definedName>
    <definedName name="IQRCompaniesH16" hidden="1">#REF!</definedName>
    <definedName name="IQRCompaniesH17" hidden="1">#REF!</definedName>
    <definedName name="IQRCompaniesH18" hidden="1">#REF!</definedName>
    <definedName name="IQRCompaniesH19" hidden="1">#REF!</definedName>
    <definedName name="IQRCompaniesH20" hidden="1">#REF!</definedName>
    <definedName name="IQRCompaniesH21" hidden="1">#REF!</definedName>
    <definedName name="IQRCompaniesH22" hidden="1">#REF!</definedName>
    <definedName name="IQRCompaniesH23" hidden="1">#REF!</definedName>
    <definedName name="IQRCompaniesH24" hidden="1">#REF!</definedName>
    <definedName name="IQRCompaniesH25" hidden="1">#REF!</definedName>
    <definedName name="IQRCompaniesH26" hidden="1">#REF!</definedName>
    <definedName name="IQRCompaniesH27" hidden="1">#REF!</definedName>
    <definedName name="IQRCompaniesH28" hidden="1">#REF!</definedName>
    <definedName name="IQRCompaniesH29" hidden="1">#REF!</definedName>
    <definedName name="IQRCompaniesH30" hidden="1">#REF!</definedName>
    <definedName name="IQRCompaniesH31" hidden="1">#REF!</definedName>
    <definedName name="IQRCompaniesH32" hidden="1">#REF!</definedName>
    <definedName name="IQRCompaniesH33" hidden="1">#REF!</definedName>
    <definedName name="IQRCompaniesH34" hidden="1">#REF!</definedName>
    <definedName name="IQRCompaniesH35" hidden="1">#REF!</definedName>
    <definedName name="IQRCompaniesH36" hidden="1">#REF!</definedName>
    <definedName name="IQRCompaniesH37" hidden="1">#REF!</definedName>
    <definedName name="IQRCompaniesH38" hidden="1">#REF!</definedName>
    <definedName name="IQRCompaniesH39" hidden="1">#REF!</definedName>
    <definedName name="IQRCompaniesH40" hidden="1">#REF!</definedName>
    <definedName name="IQRCompaniesH41" hidden="1">#REF!</definedName>
    <definedName name="IQRCompaniesH42" hidden="1">#REF!</definedName>
    <definedName name="IQRCompaniesH43" hidden="1">#REF!</definedName>
    <definedName name="IQRCompaniesH44" hidden="1">#REF!</definedName>
    <definedName name="IQRCompaniesH45" hidden="1">#REF!</definedName>
    <definedName name="IQRCompaniesH46" hidden="1">#REF!</definedName>
    <definedName name="IQRCompaniesH47" hidden="1">#REF!</definedName>
    <definedName name="IQRCompaniesH48" hidden="1">#REF!</definedName>
    <definedName name="IQRCompaniesH49" hidden="1">#REF!</definedName>
    <definedName name="IQRCompaniesH50" hidden="1">#REF!</definedName>
    <definedName name="IQRCompaniesN12" hidden="1">#REF!</definedName>
    <definedName name="IQRCompaniesN13" hidden="1">#REF!</definedName>
    <definedName name="IQRCompaniesN14" hidden="1">#REF!</definedName>
    <definedName name="IQRCompaniesN15" hidden="1">#REF!</definedName>
    <definedName name="IQRCompaniesN16" hidden="1">#REF!</definedName>
    <definedName name="IQRCompaniesN17" hidden="1">#REF!</definedName>
    <definedName name="IQRCompaniesN18" hidden="1">#REF!</definedName>
    <definedName name="IQRCompaniesN19" hidden="1">#REF!</definedName>
    <definedName name="IQRCompaniesN20" hidden="1">#REF!</definedName>
    <definedName name="IQRCompaniesN21" hidden="1">#REF!</definedName>
    <definedName name="IQRCompaniesN22" hidden="1">#REF!</definedName>
    <definedName name="IQRCompaniesN23" hidden="1">#REF!</definedName>
    <definedName name="IQRCompaniesN24" hidden="1">#REF!</definedName>
    <definedName name="IQRCompaniesN25" hidden="1">#REF!</definedName>
    <definedName name="IQRCompaniesN26" hidden="1">#REF!</definedName>
    <definedName name="IQRCompaniesN27" hidden="1">#REF!</definedName>
    <definedName name="IQRCompaniesN28" hidden="1">#REF!</definedName>
    <definedName name="IQRCompaniesN29" hidden="1">#REF!</definedName>
    <definedName name="IQRCompaniesN30" hidden="1">#REF!</definedName>
    <definedName name="IQRCompaniesN31" hidden="1">#REF!</definedName>
    <definedName name="IQRCompaniesN32" hidden="1">#REF!</definedName>
    <definedName name="IQRCompaniesN33" hidden="1">#REF!</definedName>
    <definedName name="IQRCompaniesN34" hidden="1">#REF!</definedName>
    <definedName name="IQRCompaniesN35" hidden="1">#REF!</definedName>
    <definedName name="IQRCompaniesN36" hidden="1">#REF!</definedName>
    <definedName name="IQRCompaniesN37" hidden="1">#REF!</definedName>
    <definedName name="IQRCompaniesN38" hidden="1">#REF!</definedName>
    <definedName name="IQRCompaniesN39" hidden="1">#REF!</definedName>
    <definedName name="IQRCompaniesN40" hidden="1">#REF!</definedName>
    <definedName name="IQRCompaniesN41" hidden="1">#REF!</definedName>
    <definedName name="IQRCompaniesN42" hidden="1">#REF!</definedName>
    <definedName name="IQRCompaniesN43" hidden="1">#REF!</definedName>
    <definedName name="IQRCompaniesN44" hidden="1">#REF!</definedName>
    <definedName name="IQRCompaniesN45" hidden="1">#REF!</definedName>
    <definedName name="IQRCompaniesN46" hidden="1">#REF!</definedName>
    <definedName name="IQRCompaniesN47" hidden="1">#REF!</definedName>
    <definedName name="IQRCompaniesN48" hidden="1">#REF!</definedName>
    <definedName name="IQRCompaniesN49" hidden="1">#REF!</definedName>
    <definedName name="IQRCompaniesN50" hidden="1">#REF!</definedName>
    <definedName name="IQRD15" hidden="1">"$D$16:$D$17"</definedName>
    <definedName name="IQRD6" hidden="1">"$D$7:$D$11"</definedName>
    <definedName name="IQRD7" hidden="1">"$D$8:$D$12"</definedName>
    <definedName name="IQRE6" hidden="1">"$E$7:$E$11"</definedName>
    <definedName name="IQRE7" hidden="1">"$E$8:$E$10"</definedName>
    <definedName name="IQRF7" hidden="1">"$F$8:$F$12"</definedName>
    <definedName name="IQRF8" hidden="1">"$F$9:$F$11"</definedName>
    <definedName name="IQRG12" hidden="1">"$H$12:$L$12"</definedName>
    <definedName name="IQRG7" hidden="1">"$G$8:$G$12"</definedName>
    <definedName name="IQRG8" hidden="1">"$G$9:$G$13"</definedName>
    <definedName name="IQRH100" hidden="1">"$I$100"</definedName>
    <definedName name="IQRH101" hidden="1">"$I$101"</definedName>
    <definedName name="IQRH102" hidden="1">"$I$102"</definedName>
    <definedName name="IQRH103" hidden="1">"$I$103"</definedName>
    <definedName name="IQRH104" hidden="1">"$I$104"</definedName>
    <definedName name="IQRH105" hidden="1">"$I$105"</definedName>
    <definedName name="IQRH106" hidden="1">"$I$106"</definedName>
    <definedName name="IQRH107" hidden="1">"$I$107"</definedName>
    <definedName name="IQRH108" hidden="1">"$I$108"</definedName>
    <definedName name="IQRH109" hidden="1">"$I$109"</definedName>
    <definedName name="IQRH110" hidden="1">"$I$110"</definedName>
    <definedName name="IQRH111" hidden="1">"$I$111"</definedName>
    <definedName name="IQRH112" hidden="1">"$I$112"</definedName>
    <definedName name="IQRH113" hidden="1">"$I$113"</definedName>
    <definedName name="IQRH114" hidden="1">"$I$114"</definedName>
    <definedName name="IQRH115" hidden="1">"$I$115"</definedName>
    <definedName name="IQRH116" hidden="1">"$I$116"</definedName>
    <definedName name="IQRH117" hidden="1">"$I$117"</definedName>
    <definedName name="IQRH118" hidden="1">"$I$118"</definedName>
    <definedName name="IQRH119" hidden="1">"$I$119"</definedName>
    <definedName name="IQRH12" hidden="1">"$I$12:$M$12"</definedName>
    <definedName name="IQRH120" hidden="1">"$I$120"</definedName>
    <definedName name="IQRH121" hidden="1">"$I$121"</definedName>
    <definedName name="IQRH122" hidden="1">"$I$122"</definedName>
    <definedName name="IQRH123" hidden="1">"$I$123"</definedName>
    <definedName name="IQRH124" hidden="1">"$I$124"</definedName>
    <definedName name="IQRH125" hidden="1">"$I$125"</definedName>
    <definedName name="IQRH126" hidden="1">"$I$126"</definedName>
    <definedName name="IQRH127" hidden="1">"$I$127"</definedName>
    <definedName name="IQRH128" hidden="1">"$I$128"</definedName>
    <definedName name="IQRH129" hidden="1">"$I$129"</definedName>
    <definedName name="IQRH13" hidden="1">"$I$13"</definedName>
    <definedName name="IQRH130" hidden="1">"$I$130"</definedName>
    <definedName name="IQRH131" hidden="1">"$I$131"</definedName>
    <definedName name="IQRH132" hidden="1">"$I$132"</definedName>
    <definedName name="IQRH133" hidden="1">"$I$133"</definedName>
    <definedName name="IQRH134" hidden="1">"$I$134"</definedName>
    <definedName name="IQRH135" hidden="1">"$I$135"</definedName>
    <definedName name="IQRH136" hidden="1">"$I$136"</definedName>
    <definedName name="IQRH137" hidden="1">"$I$137"</definedName>
    <definedName name="IQRH138" hidden="1">"$I$138"</definedName>
    <definedName name="IQRH139" hidden="1">"$I$139"</definedName>
    <definedName name="IQRH14" hidden="1">"$I$14"</definedName>
    <definedName name="IQRH140" hidden="1">"$I$140"</definedName>
    <definedName name="IQRH141" hidden="1">"$I$141"</definedName>
    <definedName name="IQRH142" hidden="1">"$I$142"</definedName>
    <definedName name="IQRH143" hidden="1">"$I$143"</definedName>
    <definedName name="IQRH144" hidden="1">"$I$144"</definedName>
    <definedName name="IQRH145" hidden="1">"$I$145"</definedName>
    <definedName name="IQRH146" hidden="1">"$I$146"</definedName>
    <definedName name="IQRH147" hidden="1">"$I$147"</definedName>
    <definedName name="IQRH148" hidden="1">"$I$148"</definedName>
    <definedName name="IQRH149" hidden="1">"$I$149"</definedName>
    <definedName name="IQRH15" hidden="1">"$I$15:$M$15"</definedName>
    <definedName name="IQRH150" hidden="1">"$I$150"</definedName>
    <definedName name="IQRH151" hidden="1">"$I$151"</definedName>
    <definedName name="IQRH152" hidden="1">"$I$152"</definedName>
    <definedName name="IQRH153" hidden="1">"$I$153"</definedName>
    <definedName name="IQRH154" hidden="1">"$I$154"</definedName>
    <definedName name="IQRH155" hidden="1">"$I$155"</definedName>
    <definedName name="IQRH156" hidden="1">"$I$156"</definedName>
    <definedName name="IQRH157" hidden="1">"$I$157"</definedName>
    <definedName name="IQRH158" hidden="1">"$I$158"</definedName>
    <definedName name="IQRH159" hidden="1">"$I$159"</definedName>
    <definedName name="IQRH16" hidden="1">"$I$16:$J$16"</definedName>
    <definedName name="IQRH160" hidden="1">"$I$160"</definedName>
    <definedName name="IQRH161" hidden="1">"$I$161"</definedName>
    <definedName name="IQRH162" hidden="1">"$I$162"</definedName>
    <definedName name="IQRH163" hidden="1">"$I$163"</definedName>
    <definedName name="IQRH164" hidden="1">"$I$164"</definedName>
    <definedName name="IQRH165" hidden="1">"$I$165"</definedName>
    <definedName name="IQRH166" hidden="1">"$I$166"</definedName>
    <definedName name="IQRH167" hidden="1">"$I$167"</definedName>
    <definedName name="IQRH168" hidden="1">"$I$168"</definedName>
    <definedName name="IQRH169" hidden="1">"$I$169"</definedName>
    <definedName name="IQRH17" hidden="1">"$I$17"</definedName>
    <definedName name="IQRH170" hidden="1">"$I$170"</definedName>
    <definedName name="IQRH171" hidden="1">"$I$171"</definedName>
    <definedName name="IQRH172" hidden="1">"$I$172"</definedName>
    <definedName name="IQRH173" hidden="1">"$I$173"</definedName>
    <definedName name="IQRH174" hidden="1">"$I$174"</definedName>
    <definedName name="IQRH175" hidden="1">"$I$175"</definedName>
    <definedName name="IQRH176" hidden="1">"$I$176"</definedName>
    <definedName name="IQRH177" hidden="1">"$I$177"</definedName>
    <definedName name="IQRH178" hidden="1">"$I$178"</definedName>
    <definedName name="IQRH179" hidden="1">"$I$179"</definedName>
    <definedName name="IQRH18" hidden="1">"$I$18"</definedName>
    <definedName name="IQRH180" hidden="1">"$I$180"</definedName>
    <definedName name="IQRH181" hidden="1">"$I$181"</definedName>
    <definedName name="IQRH182" hidden="1">"$I$182"</definedName>
    <definedName name="IQRH183" hidden="1">"$I$183"</definedName>
    <definedName name="IQRH184" hidden="1">"$I$184"</definedName>
    <definedName name="IQRH185" hidden="1">"$I$185"</definedName>
    <definedName name="IQRH186" hidden="1">"$I$186"</definedName>
    <definedName name="IQRH187" hidden="1">"$I$187"</definedName>
    <definedName name="IQRH188" hidden="1">"$I$188"</definedName>
    <definedName name="IQRH189" hidden="1">"$I$189"</definedName>
    <definedName name="IQRH19" hidden="1">"$I$19:$J$19"</definedName>
    <definedName name="IQRH190" hidden="1">"$I$190"</definedName>
    <definedName name="IQRH191" hidden="1">"$I$191"</definedName>
    <definedName name="IQRH192" hidden="1">"$I$192"</definedName>
    <definedName name="IQRH193" hidden="1">"$I$193"</definedName>
    <definedName name="IQRH194" hidden="1">"$I$194"</definedName>
    <definedName name="IQRH195" hidden="1">"$I$195"</definedName>
    <definedName name="IQRH196" hidden="1">"$I$196"</definedName>
    <definedName name="IQRH197" hidden="1">"$I$197"</definedName>
    <definedName name="IQRH198" hidden="1">"$I$198"</definedName>
    <definedName name="IQRH199" hidden="1">"$I$199"</definedName>
    <definedName name="IQRH20" hidden="1">"$I$20"</definedName>
    <definedName name="IQRH200" hidden="1">"$I$200"</definedName>
    <definedName name="IQRH201" hidden="1">"$I$201"</definedName>
    <definedName name="IQRH202" hidden="1">"$I$202"</definedName>
    <definedName name="IQRH203" hidden="1">"$I$203"</definedName>
    <definedName name="IQRH204" hidden="1">"$I$204"</definedName>
    <definedName name="IQRH205" hidden="1">"$I$205"</definedName>
    <definedName name="IQRH206" hidden="1">"$I$206"</definedName>
    <definedName name="IQRH207" hidden="1">"$I$207"</definedName>
    <definedName name="IQRH208" hidden="1">"$I$208"</definedName>
    <definedName name="IQRH209" hidden="1">"$I$209"</definedName>
    <definedName name="IQRH21" hidden="1">"$I$21:$M$21"</definedName>
    <definedName name="IQRH210" hidden="1">"$I$210"</definedName>
    <definedName name="IQRH211" hidden="1">"$I$211"</definedName>
    <definedName name="IQRH212" hidden="1">"$I$212"</definedName>
    <definedName name="IQRH213" hidden="1">"$I$213"</definedName>
    <definedName name="IQRH214" hidden="1">"$I$214"</definedName>
    <definedName name="IQRH215" hidden="1">"$I$215"</definedName>
    <definedName name="IQRH216" hidden="1">"$I$216"</definedName>
    <definedName name="IQRH217" hidden="1">"$I$217"</definedName>
    <definedName name="IQRH218" hidden="1">"$I$218"</definedName>
    <definedName name="IQRH219" hidden="1">"$I$219"</definedName>
    <definedName name="IQRH22" hidden="1">"$I$22:$J$22"</definedName>
    <definedName name="IQRH220" hidden="1">"$I$220"</definedName>
    <definedName name="IQRH221" hidden="1">"$I$221"</definedName>
    <definedName name="IQRH222" hidden="1">"$I$222"</definedName>
    <definedName name="IQRH223" hidden="1">"$I$223"</definedName>
    <definedName name="IQRH224" hidden="1">"$I$224"</definedName>
    <definedName name="IQRH225" hidden="1">"$I$225"</definedName>
    <definedName name="IQRH226" hidden="1">"$I$226"</definedName>
    <definedName name="IQRH227" hidden="1">"$I$227"</definedName>
    <definedName name="IQRH228" hidden="1">"$I$228"</definedName>
    <definedName name="IQRH229" hidden="1">"$I$229"</definedName>
    <definedName name="IQRH23" hidden="1">"$I$23"</definedName>
    <definedName name="IQRH230" hidden="1">"$I$230"</definedName>
    <definedName name="IQRH231" hidden="1">"$I$231"</definedName>
    <definedName name="IQRH232" hidden="1">"$I$232"</definedName>
    <definedName name="IQRH233" hidden="1">"$I$233"</definedName>
    <definedName name="IQRH234" hidden="1">"$I$234"</definedName>
    <definedName name="IQRH235" hidden="1">"$I$235"</definedName>
    <definedName name="IQRH236" hidden="1">"$I$236"</definedName>
    <definedName name="IQRH237" hidden="1">"$I$237"</definedName>
    <definedName name="IQRH238" hidden="1">"$I$238"</definedName>
    <definedName name="IQRH239" hidden="1">"$I$239"</definedName>
    <definedName name="IQRH24" hidden="1">"$I$24:$M$24"</definedName>
    <definedName name="IQRH240" hidden="1">"$I$240"</definedName>
    <definedName name="IQRH241" hidden="1">"$I$241"</definedName>
    <definedName name="IQRH242" hidden="1">"$I$242"</definedName>
    <definedName name="IQRH243" hidden="1">"$I$243"</definedName>
    <definedName name="IQRH244" hidden="1">"$I$244"</definedName>
    <definedName name="IQRH245" hidden="1">"$I$245"</definedName>
    <definedName name="IQRH246" hidden="1">"$I$246"</definedName>
    <definedName name="IQRH247" hidden="1">"$I$247"</definedName>
    <definedName name="IQRH248" hidden="1">"$I$248"</definedName>
    <definedName name="IQRH249" hidden="1">"$I$249"</definedName>
    <definedName name="IQRH25" hidden="1">"$I$25:$M$25"</definedName>
    <definedName name="IQRH250" hidden="1">"$I$250"</definedName>
    <definedName name="IQRH251" hidden="1">"$I$251"</definedName>
    <definedName name="IQRH252" hidden="1">"$I$252"</definedName>
    <definedName name="IQRH253" hidden="1">"$I$253"</definedName>
    <definedName name="IQRH254" hidden="1">"$I$254"</definedName>
    <definedName name="IQRH255" hidden="1">"$I$255"</definedName>
    <definedName name="IQRH256" hidden="1">"$I$256"</definedName>
    <definedName name="IQRH257" hidden="1">"$I$257"</definedName>
    <definedName name="IQRH258" hidden="1">"$I$258"</definedName>
    <definedName name="IQRH259" hidden="1">"$I$259"</definedName>
    <definedName name="IQRH26" hidden="1">"$I$26:$M$26"</definedName>
    <definedName name="IQRH260" hidden="1">"$I$260"</definedName>
    <definedName name="IQRH261" hidden="1">"$I$261"</definedName>
    <definedName name="IQRH262" hidden="1">"$I$262"</definedName>
    <definedName name="IQRH263" hidden="1">"$I$263"</definedName>
    <definedName name="IQRH264" hidden="1">"$I$264"</definedName>
    <definedName name="IQRH265" hidden="1">"$I$265"</definedName>
    <definedName name="IQRH266" hidden="1">"$I$266"</definedName>
    <definedName name="IQRH267" hidden="1">"$I$267"</definedName>
    <definedName name="IQRH268" hidden="1">"$I$268"</definedName>
    <definedName name="IQRH269" hidden="1">"$I$269"</definedName>
    <definedName name="IQRH27" hidden="1">"$I$27:$M$27"</definedName>
    <definedName name="IQRH270" hidden="1">"$I$270"</definedName>
    <definedName name="IQRH271" hidden="1">"$I$271"</definedName>
    <definedName name="IQRH272" hidden="1">"$I$272"</definedName>
    <definedName name="IQRH273" hidden="1">"$I$273"</definedName>
    <definedName name="IQRH274" hidden="1">"$I$274"</definedName>
    <definedName name="IQRH275" hidden="1">"$I$275"</definedName>
    <definedName name="IQRH276" hidden="1">"$I$276"</definedName>
    <definedName name="IQRH277" hidden="1">"$I$277"</definedName>
    <definedName name="IQRH278" hidden="1">"$I$278"</definedName>
    <definedName name="IQRH279" hidden="1">"$I$279"</definedName>
    <definedName name="IQRH28" hidden="1">"$I$28"</definedName>
    <definedName name="IQRH280" hidden="1">"$I$280"</definedName>
    <definedName name="IQRH281" hidden="1">"$I$281"</definedName>
    <definedName name="IQRH282" hidden="1">"$I$282"</definedName>
    <definedName name="IQRH283" hidden="1">"$I$283"</definedName>
    <definedName name="IQRH284" hidden="1">"$I$284"</definedName>
    <definedName name="IQRH285" hidden="1">"$I$285"</definedName>
    <definedName name="IQRH286" hidden="1">"$I$286"</definedName>
    <definedName name="IQRH287" hidden="1">"$I$287"</definedName>
    <definedName name="IQRH288" hidden="1">"$I$288"</definedName>
    <definedName name="IQRH289" hidden="1">"$I$289"</definedName>
    <definedName name="IQRH29" hidden="1">"$I$29"</definedName>
    <definedName name="IQRH290" hidden="1">"$I$290"</definedName>
    <definedName name="IQRH291" hidden="1">"$I$291"</definedName>
    <definedName name="IQRH292" hidden="1">"$I$292"</definedName>
    <definedName name="IQRH293" hidden="1">"$I$293"</definedName>
    <definedName name="IQRH294" hidden="1">"$I$294"</definedName>
    <definedName name="IQRH295" hidden="1">"$I$295"</definedName>
    <definedName name="IQRH296" hidden="1">"$I$296"</definedName>
    <definedName name="IQRH297" hidden="1">"$I$297"</definedName>
    <definedName name="IQRH298" hidden="1">"$I$298"</definedName>
    <definedName name="IQRH299" hidden="1">"$I$299"</definedName>
    <definedName name="IQRH30" hidden="1">"$I$30:$M$30"</definedName>
    <definedName name="IQRH300" hidden="1">"$I$300"</definedName>
    <definedName name="IQRH301" hidden="1">"$I$301"</definedName>
    <definedName name="IQRH302" hidden="1">"$I$302"</definedName>
    <definedName name="IQRH303" hidden="1">"$I$303"</definedName>
    <definedName name="IQRH304" hidden="1">"$I$304"</definedName>
    <definedName name="IQRH305" hidden="1">"$I$305"</definedName>
    <definedName name="IQRH306" hidden="1">"$I$306"</definedName>
    <definedName name="IQRH307" hidden="1">"$I$307"</definedName>
    <definedName name="IQRH308" hidden="1">"$I$308"</definedName>
    <definedName name="IQRH309" hidden="1">"$I$309"</definedName>
    <definedName name="IQRH31" hidden="1">"$I$31:$M$31"</definedName>
    <definedName name="IQRH310" hidden="1">"$I$310"</definedName>
    <definedName name="IQRH311" hidden="1">"$I$311"</definedName>
    <definedName name="IQRH312" hidden="1">"$I$312"</definedName>
    <definedName name="IQRH313" hidden="1">"$I$313"</definedName>
    <definedName name="IQRH314" hidden="1">"$I$314"</definedName>
    <definedName name="IQRH315" hidden="1">"$I$315"</definedName>
    <definedName name="IQRH316" hidden="1">"$I$316"</definedName>
    <definedName name="IQRH317" hidden="1">"$I$317"</definedName>
    <definedName name="IQRH318" hidden="1">"$I$318"</definedName>
    <definedName name="IQRH319" hidden="1">"$I$319"</definedName>
    <definedName name="IQRH32" hidden="1">"$I$32:$K$32"</definedName>
    <definedName name="IQRH320" hidden="1">"$I$320"</definedName>
    <definedName name="IQRH321" hidden="1">"$I$321"</definedName>
    <definedName name="IQRH322" hidden="1">"$I$322"</definedName>
    <definedName name="IQRH323" hidden="1">"$I$323"</definedName>
    <definedName name="IQRH324" hidden="1">"$I$324"</definedName>
    <definedName name="IQRH325" hidden="1">"$I$325"</definedName>
    <definedName name="IQRH326" hidden="1">"$I$326"</definedName>
    <definedName name="IQRH327" hidden="1">"$I$327"</definedName>
    <definedName name="IQRH328" hidden="1">"$I$328"</definedName>
    <definedName name="IQRH329" hidden="1">"$I$329"</definedName>
    <definedName name="IQRH33" hidden="1">"$I$33"</definedName>
    <definedName name="IQRH330" hidden="1">"$I$330"</definedName>
    <definedName name="IQRH331" hidden="1">"$I$331"</definedName>
    <definedName name="IQRH332" hidden="1">"$I$332"</definedName>
    <definedName name="IQRH333" hidden="1">"$I$333"</definedName>
    <definedName name="IQRH334" hidden="1">"$I$334"</definedName>
    <definedName name="IQRH335" hidden="1">"$I$335"</definedName>
    <definedName name="IQRH336" hidden="1">"$I$336"</definedName>
    <definedName name="IQRH337" hidden="1">"$I$337"</definedName>
    <definedName name="IQRH338" hidden="1">"$I$338"</definedName>
    <definedName name="IQRH339" hidden="1">"$I$339"</definedName>
    <definedName name="IQRH34" hidden="1">"$I$34"</definedName>
    <definedName name="IQRH340" hidden="1">"$I$340"</definedName>
    <definedName name="IQRH341" hidden="1">"$I$341"</definedName>
    <definedName name="IQRH342" hidden="1">"$I$342"</definedName>
    <definedName name="IQRH343" hidden="1">"$I$343"</definedName>
    <definedName name="IQRH344" hidden="1">"$I$344"</definedName>
    <definedName name="IQRH345" hidden="1">"$I$345"</definedName>
    <definedName name="IQRH346" hidden="1">"$I$346"</definedName>
    <definedName name="IQRH347" hidden="1">"$I$347"</definedName>
    <definedName name="IQRH348" hidden="1">"$I$348"</definedName>
    <definedName name="IQRH349" hidden="1">"$I$349"</definedName>
    <definedName name="IQRH35" hidden="1">"$I$35"</definedName>
    <definedName name="IQRH350" hidden="1">"$I$350"</definedName>
    <definedName name="IQRH351" hidden="1">"$I$351"</definedName>
    <definedName name="IQRH352" hidden="1">"$I$352"</definedName>
    <definedName name="IQRH353" hidden="1">"$I$353"</definedName>
    <definedName name="IQRH354" hidden="1">"$I$354"</definedName>
    <definedName name="IQRH355" hidden="1">"$I$355"</definedName>
    <definedName name="IQRH356" hidden="1">"$I$356"</definedName>
    <definedName name="IQRH357" hidden="1">"$I$357"</definedName>
    <definedName name="IQRH358" hidden="1">"$I$358"</definedName>
    <definedName name="IQRH359" hidden="1">"$I$359"</definedName>
    <definedName name="IQRH36" hidden="1">"$I$36:$M$36"</definedName>
    <definedName name="IQRH360" hidden="1">"$I$360"</definedName>
    <definedName name="IQRH361" hidden="1">"$I$361"</definedName>
    <definedName name="IQRH362" hidden="1">"$I$362"</definedName>
    <definedName name="IQRH363" hidden="1">"$I$363"</definedName>
    <definedName name="IQRH364" hidden="1">"$I$364"</definedName>
    <definedName name="IQRH365" hidden="1">"$I$365"</definedName>
    <definedName name="IQRH366" hidden="1">"$I$366"</definedName>
    <definedName name="IQRH367" hidden="1">"$I$367"</definedName>
    <definedName name="IQRH368" hidden="1">"$I$368"</definedName>
    <definedName name="IQRH369" hidden="1">"$I$369"</definedName>
    <definedName name="IQRH37" hidden="1">"$I$37:$M$37"</definedName>
    <definedName name="IQRH370" hidden="1">"$I$370"</definedName>
    <definedName name="IQRH371" hidden="1">"$I$371"</definedName>
    <definedName name="IQRH372" hidden="1">"$I$372"</definedName>
    <definedName name="IQRH373" hidden="1">"$I$373"</definedName>
    <definedName name="IQRH374" hidden="1">"$I$374"</definedName>
    <definedName name="IQRH375" hidden="1">"$I$375"</definedName>
    <definedName name="IQRH376" hidden="1">"$I$376"</definedName>
    <definedName name="IQRH377" hidden="1">"$I$377"</definedName>
    <definedName name="IQRH378" hidden="1">"$I$378"</definedName>
    <definedName name="IQRH379" hidden="1">"$I$379"</definedName>
    <definedName name="IQRH38" hidden="1">"$I$38:$M$38"</definedName>
    <definedName name="IQRH380" hidden="1">"$I$380"</definedName>
    <definedName name="IQRH381" hidden="1">"$I$381"</definedName>
    <definedName name="IQRH382" hidden="1">"$I$382"</definedName>
    <definedName name="IQRH383" hidden="1">"$I$383"</definedName>
    <definedName name="IQRH384" hidden="1">"$I$384"</definedName>
    <definedName name="IQRH385" hidden="1">"$I$385"</definedName>
    <definedName name="IQRH386" hidden="1">"$I$386"</definedName>
    <definedName name="IQRH387" hidden="1">"$I$387"</definedName>
    <definedName name="IQRH388" hidden="1">"$I$388"</definedName>
    <definedName name="IQRH389" hidden="1">"$I$389"</definedName>
    <definedName name="IQRH39" hidden="1">"$I$39:$M$39"</definedName>
    <definedName name="IQRH390" hidden="1">"$I$390"</definedName>
    <definedName name="IQRH391" hidden="1">"$I$391"</definedName>
    <definedName name="IQRH392" hidden="1">"$I$392"</definedName>
    <definedName name="IQRH393" hidden="1">"$I$393"</definedName>
    <definedName name="IQRH394" hidden="1">"$I$394"</definedName>
    <definedName name="IQRH395" hidden="1">"$I$395"</definedName>
    <definedName name="IQRH396" hidden="1">"$I$396"</definedName>
    <definedName name="IQRH397" hidden="1">"$I$397"</definedName>
    <definedName name="IQRH398" hidden="1">"$I$398"</definedName>
    <definedName name="IQRH399" hidden="1">"$I$399"</definedName>
    <definedName name="IQRH40" hidden="1">"$I$40"</definedName>
    <definedName name="IQRH400" hidden="1">"$I$400"</definedName>
    <definedName name="IQRH401" hidden="1">"$I$401"</definedName>
    <definedName name="IQRH402" hidden="1">"$I$402"</definedName>
    <definedName name="IQRH403" hidden="1">"$I$403"</definedName>
    <definedName name="IQRH404" hidden="1">"$I$404"</definedName>
    <definedName name="IQRH405" hidden="1">"$I$405"</definedName>
    <definedName name="IQRH406" hidden="1">"$I$406"</definedName>
    <definedName name="IQRH407" hidden="1">"$I$407"</definedName>
    <definedName name="IQRH408" hidden="1">"$I$408"</definedName>
    <definedName name="IQRH409" hidden="1">"$I$409"</definedName>
    <definedName name="IQRH41" hidden="1">"$I$41"</definedName>
    <definedName name="IQRH410" hidden="1">"$I$410"</definedName>
    <definedName name="IQRH411" hidden="1">"$I$411"</definedName>
    <definedName name="IQRH412" hidden="1">"$I$412"</definedName>
    <definedName name="IQRH413" hidden="1">"$I$413"</definedName>
    <definedName name="IQRH414" hidden="1">"$I$414"</definedName>
    <definedName name="IQRH415" hidden="1">"$I$415"</definedName>
    <definedName name="IQRH416" hidden="1">"$I$416"</definedName>
    <definedName name="IQRH417" hidden="1">"$I$417"</definedName>
    <definedName name="IQRH418" hidden="1">"$I$418"</definedName>
    <definedName name="IQRH419" hidden="1">"$I$419"</definedName>
    <definedName name="IQRH42" hidden="1">"$I$42:$L$42"</definedName>
    <definedName name="IQRH420" hidden="1">"$I$420"</definedName>
    <definedName name="IQRH421" hidden="1">"$I$421"</definedName>
    <definedName name="IQRH422" hidden="1">"$I$422"</definedName>
    <definedName name="IQRH423" hidden="1">"$I$423"</definedName>
    <definedName name="IQRH424" hidden="1">"$I$424"</definedName>
    <definedName name="IQRH425" hidden="1">"$I$425"</definedName>
    <definedName name="IQRH426" hidden="1">"$I$426"</definedName>
    <definedName name="IQRH427" hidden="1">"$I$427"</definedName>
    <definedName name="IQRH428" hidden="1">"$I$428"</definedName>
    <definedName name="IQRH429" hidden="1">"$I$429"</definedName>
    <definedName name="IQRH43" hidden="1">"$I$43:$M$43"</definedName>
    <definedName name="IQRH430" hidden="1">"$I$430"</definedName>
    <definedName name="IQRH431" hidden="1">"$I$431"</definedName>
    <definedName name="IQRH432" hidden="1">"$I$432"</definedName>
    <definedName name="IQRH433" hidden="1">"$I$433"</definedName>
    <definedName name="IQRH434" hidden="1">"$I$434"</definedName>
    <definedName name="IQRH435" hidden="1">"$I$435"</definedName>
    <definedName name="IQRH436" hidden="1">"$I$436"</definedName>
    <definedName name="IQRH437" hidden="1">"$I$437"</definedName>
    <definedName name="IQRH438" hidden="1">"$I$438"</definedName>
    <definedName name="IQRH439" hidden="1">"$I$439"</definedName>
    <definedName name="IQRH44" hidden="1">"$I$44:$M$44"</definedName>
    <definedName name="IQRH440" hidden="1">"$I$440"</definedName>
    <definedName name="IQRH441" hidden="1">"$I$441"</definedName>
    <definedName name="IQRH442" hidden="1">"$I$442"</definedName>
    <definedName name="IQRH443" hidden="1">"$I$443"</definedName>
    <definedName name="IQRH444" hidden="1">"$I$444"</definedName>
    <definedName name="IQRH445" hidden="1">"$I$445"</definedName>
    <definedName name="IQRH446" hidden="1">"$I$446"</definedName>
    <definedName name="IQRH447" hidden="1">"$I$447"</definedName>
    <definedName name="IQRH448" hidden="1">"$I$448"</definedName>
    <definedName name="IQRH449" hidden="1">"$I$449"</definedName>
    <definedName name="IQRH45" hidden="1">"$I$45"</definedName>
    <definedName name="IQRH450" hidden="1">"$I$450"</definedName>
    <definedName name="IQRH451" hidden="1">"$I$451"</definedName>
    <definedName name="IQRH452" hidden="1">"$I$452"</definedName>
    <definedName name="IQRH453" hidden="1">"$I$453"</definedName>
    <definedName name="IQRH454" hidden="1">"$I$454"</definedName>
    <definedName name="IQRH455" hidden="1">"$I$455"</definedName>
    <definedName name="IQRH456" hidden="1">"$I$456"</definedName>
    <definedName name="IQRH457" hidden="1">"$I$457"</definedName>
    <definedName name="IQRH458" hidden="1">"$I$458"</definedName>
    <definedName name="IQRH459" hidden="1">"$I$459"</definedName>
    <definedName name="IQRH46" hidden="1">"$I$46:$M$46"</definedName>
    <definedName name="IQRH460" hidden="1">"$I$460"</definedName>
    <definedName name="IQRH461" hidden="1">"$I$461"</definedName>
    <definedName name="IQRH462" hidden="1">"$I$462"</definedName>
    <definedName name="IQRH463" hidden="1">"$I$463"</definedName>
    <definedName name="IQRH464" hidden="1">"$I$464"</definedName>
    <definedName name="IQRH465" hidden="1">"$I$465"</definedName>
    <definedName name="IQRH466" hidden="1">"$I$466"</definedName>
    <definedName name="IQRH467" hidden="1">"$I$467"</definedName>
    <definedName name="IQRH468" hidden="1">"$I$468"</definedName>
    <definedName name="IQRH469" hidden="1">"$I$469"</definedName>
    <definedName name="IQRH47" hidden="1">"$I$47:$M$47"</definedName>
    <definedName name="IQRH470" hidden="1">"$I$470"</definedName>
    <definedName name="IQRH471" hidden="1">"$I$471"</definedName>
    <definedName name="IQRH472" hidden="1">"$I$472"</definedName>
    <definedName name="IQRH473" hidden="1">"$I$473"</definedName>
    <definedName name="IQRH474" hidden="1">"$I$474"</definedName>
    <definedName name="IQRH475" hidden="1">"$I$475"</definedName>
    <definedName name="IQRH476" hidden="1">"$I$476"</definedName>
    <definedName name="IQRH477" hidden="1">"$I$477"</definedName>
    <definedName name="IQRH478" hidden="1">"$I$478"</definedName>
    <definedName name="IQRH479" hidden="1">"$I$479"</definedName>
    <definedName name="IQRH48" hidden="1">"$I$48:$M$48"</definedName>
    <definedName name="IQRH480" hidden="1">"$I$480"</definedName>
    <definedName name="IQRH481" hidden="1">"$I$481"</definedName>
    <definedName name="IQRH482" hidden="1">"$I$482"</definedName>
    <definedName name="IQRH483" hidden="1">"$I$483"</definedName>
    <definedName name="IQRH484" hidden="1">"$I$484"</definedName>
    <definedName name="IQRH485" hidden="1">"$I$485"</definedName>
    <definedName name="IQRH486" hidden="1">"$I$486"</definedName>
    <definedName name="IQRH487" hidden="1">"$I$487"</definedName>
    <definedName name="IQRH488" hidden="1">"$I$488"</definedName>
    <definedName name="IQRH489" hidden="1">"$I$489"</definedName>
    <definedName name="IQRH49" hidden="1">"$I$49:$M$49"</definedName>
    <definedName name="IQRH490" hidden="1">"$I$490"</definedName>
    <definedName name="IQRH491" hidden="1">"$I$491"</definedName>
    <definedName name="IQRH492" hidden="1">"$I$492"</definedName>
    <definedName name="IQRH493" hidden="1">"$I$493"</definedName>
    <definedName name="IQRH494" hidden="1">"$I$494"</definedName>
    <definedName name="IQRH495" hidden="1">"$I$495"</definedName>
    <definedName name="IQRH496" hidden="1">"$I$496"</definedName>
    <definedName name="IQRH50" hidden="1">"$I$50"</definedName>
    <definedName name="IQRH51" hidden="1">"$I$51:$M$51"</definedName>
    <definedName name="IQRH52" hidden="1">"$I$52:$M$52"</definedName>
    <definedName name="IQRH53" hidden="1">"$I$53"</definedName>
    <definedName name="IQRH54" hidden="1">"$I$54:$M$54"</definedName>
    <definedName name="IQRH55" hidden="1">"$I$55"</definedName>
    <definedName name="IQRH61" hidden="1">"$I$61"</definedName>
    <definedName name="IQRH62" hidden="1">"$I$62"</definedName>
    <definedName name="IQRH63" hidden="1">"$I$63"</definedName>
    <definedName name="IQRH64" hidden="1">"$I$64"</definedName>
    <definedName name="IQRH65" hidden="1">"$I$65"</definedName>
    <definedName name="IQRH66" hidden="1">"$I$66"</definedName>
    <definedName name="IQRH67" hidden="1">"$I$67"</definedName>
    <definedName name="IQRH68" hidden="1">"$I$68"</definedName>
    <definedName name="IQRH69" hidden="1">"$I$69"</definedName>
    <definedName name="IQRH70" hidden="1">"$I$70"</definedName>
    <definedName name="IQRH71" hidden="1">"$I$71"</definedName>
    <definedName name="IQRH72" hidden="1">"$I$72"</definedName>
    <definedName name="IQRH73" hidden="1">"$I$73"</definedName>
    <definedName name="IQRH74" hidden="1">"$I$74"</definedName>
    <definedName name="IQRH75" hidden="1">"$I$75"</definedName>
    <definedName name="IQRH76" hidden="1">"$I$76"</definedName>
    <definedName name="IQRH77" hidden="1">"$I$77"</definedName>
    <definedName name="IQRH78" hidden="1">"$I$78"</definedName>
    <definedName name="IQRH79" hidden="1">"$I$79"</definedName>
    <definedName name="IQRH8" hidden="1">"$H$9:$H$13"</definedName>
    <definedName name="IQRH80" hidden="1">"$I$80"</definedName>
    <definedName name="IQRH81" hidden="1">"$I$81"</definedName>
    <definedName name="IQRH82" hidden="1">"$I$82"</definedName>
    <definedName name="IQRH83" hidden="1">"$I$83"</definedName>
    <definedName name="IQRH84" hidden="1">"$I$84"</definedName>
    <definedName name="IQRH85" hidden="1">"$I$85"</definedName>
    <definedName name="IQRH86" hidden="1">"$I$86"</definedName>
    <definedName name="IQRH87" hidden="1">"$I$87"</definedName>
    <definedName name="IQRH88" hidden="1">"$I$88"</definedName>
    <definedName name="IQRH89" hidden="1">"$I$89"</definedName>
    <definedName name="IQRH90" hidden="1">"$I$90"</definedName>
    <definedName name="IQRH91" hidden="1">"$I$91"</definedName>
    <definedName name="IQRH92" hidden="1">"$I$92"</definedName>
    <definedName name="IQRH93" hidden="1">"$I$93"</definedName>
    <definedName name="IQRH94" hidden="1">"$I$94"</definedName>
    <definedName name="IQRH95" hidden="1">"$I$95"</definedName>
    <definedName name="IQRH96" hidden="1">"$I$96"</definedName>
    <definedName name="IQRH97" hidden="1">"$I$97"</definedName>
    <definedName name="IQRH98" hidden="1">"$I$98"</definedName>
    <definedName name="IQRH99" hidden="1">"$I$99"</definedName>
    <definedName name="IQRM12" hidden="1">"$N$12:$R$12"</definedName>
    <definedName name="IQRN100" hidden="1">"$O$100"</definedName>
    <definedName name="IQRN101" hidden="1">"$O$101"</definedName>
    <definedName name="IQRN102" hidden="1">"$O$102"</definedName>
    <definedName name="IQRN103" hidden="1">"$O$103"</definedName>
    <definedName name="IQRN104" hidden="1">"$O$104"</definedName>
    <definedName name="IQRN105" hidden="1">"$O$105"</definedName>
    <definedName name="IQRN106" hidden="1">"$O$106"</definedName>
    <definedName name="IQRN107" hidden="1">"$O$107"</definedName>
    <definedName name="IQRN108" hidden="1">"$O$108"</definedName>
    <definedName name="IQRN109" hidden="1">"$O$109"</definedName>
    <definedName name="IQRN110" hidden="1">"$O$110"</definedName>
    <definedName name="IQRN111" hidden="1">"$O$111"</definedName>
    <definedName name="IQRN112" hidden="1">"$O$112"</definedName>
    <definedName name="IQRN113" hidden="1">"$O$113"</definedName>
    <definedName name="IQRN114" hidden="1">"$O$114"</definedName>
    <definedName name="IQRN115" hidden="1">"$O$115"</definedName>
    <definedName name="IQRN116" hidden="1">"$O$116"</definedName>
    <definedName name="IQRN117" hidden="1">"$O$117"</definedName>
    <definedName name="IQRN118" hidden="1">"$O$118"</definedName>
    <definedName name="IQRN119" hidden="1">"$O$119"</definedName>
    <definedName name="IQRN12" hidden="1">"$O$12:$S$12"</definedName>
    <definedName name="IQRN120" hidden="1">"$O$120"</definedName>
    <definedName name="IQRN121" hidden="1">"$O$121"</definedName>
    <definedName name="IQRN122" hidden="1">"$O$122"</definedName>
    <definedName name="IQRN123" hidden="1">"$O$123"</definedName>
    <definedName name="IQRN124" hidden="1">"$O$124"</definedName>
    <definedName name="IQRN125" hidden="1">"$O$125"</definedName>
    <definedName name="IQRN126" hidden="1">"$O$126"</definedName>
    <definedName name="IQRN127" hidden="1">"$O$127"</definedName>
    <definedName name="IQRN128" hidden="1">"$O$128"</definedName>
    <definedName name="IQRN129" hidden="1">"$O$129"</definedName>
    <definedName name="IQRN13" hidden="1">"$O$13"</definedName>
    <definedName name="IQRN130" hidden="1">"$O$130"</definedName>
    <definedName name="IQRN131" hidden="1">"$O$131"</definedName>
    <definedName name="IQRN132" hidden="1">"$O$132"</definedName>
    <definedName name="IQRN133" hidden="1">"$O$133"</definedName>
    <definedName name="IQRN134" hidden="1">"$O$134"</definedName>
    <definedName name="IQRN135" hidden="1">"$O$135"</definedName>
    <definedName name="IQRN136" hidden="1">"$O$136"</definedName>
    <definedName name="IQRN137" hidden="1">"$O$137"</definedName>
    <definedName name="IQRN138" hidden="1">"$O$138"</definedName>
    <definedName name="IQRN139" hidden="1">"$O$139"</definedName>
    <definedName name="IQRN14" hidden="1">"$O$14"</definedName>
    <definedName name="IQRN140" hidden="1">"$O$140"</definedName>
    <definedName name="IQRN141" hidden="1">"$O$141"</definedName>
    <definedName name="IQRN142" hidden="1">"$O$142"</definedName>
    <definedName name="IQRN143" hidden="1">"$O$143"</definedName>
    <definedName name="IQRN144" hidden="1">"$O$144"</definedName>
    <definedName name="IQRN145" hidden="1">"$O$145"</definedName>
    <definedName name="IQRN146" hidden="1">"$O$146"</definedName>
    <definedName name="IQRN147" hidden="1">"$O$147"</definedName>
    <definedName name="IQRN148" hidden="1">"$O$148"</definedName>
    <definedName name="IQRN149" hidden="1">"$O$149"</definedName>
    <definedName name="IQRN15" hidden="1">"$O$15:$S$15"</definedName>
    <definedName name="IQRN150" hidden="1">"$O$150"</definedName>
    <definedName name="IQRN151" hidden="1">"$O$151"</definedName>
    <definedName name="IQRN152" hidden="1">"$O$152"</definedName>
    <definedName name="IQRN153" hidden="1">"$O$153"</definedName>
    <definedName name="IQRN154" hidden="1">"$O$154"</definedName>
    <definedName name="IQRN155" hidden="1">"$O$155"</definedName>
    <definedName name="IQRN156" hidden="1">"$O$156"</definedName>
    <definedName name="IQRN157" hidden="1">"$O$157"</definedName>
    <definedName name="IQRN158" hidden="1">"$O$158"</definedName>
    <definedName name="IQRN159" hidden="1">"$O$159"</definedName>
    <definedName name="IQRN16" hidden="1">"$O$16:$P$16"</definedName>
    <definedName name="IQRN160" hidden="1">"$O$160"</definedName>
    <definedName name="IQRN161" hidden="1">"$O$161"</definedName>
    <definedName name="IQRN162" hidden="1">"$O$162"</definedName>
    <definedName name="IQRN163" hidden="1">"$O$163"</definedName>
    <definedName name="IQRN164" hidden="1">"$O$164"</definedName>
    <definedName name="IQRN165" hidden="1">"$O$165"</definedName>
    <definedName name="IQRN166" hidden="1">"$O$166"</definedName>
    <definedName name="IQRN167" hidden="1">"$O$167"</definedName>
    <definedName name="IQRN168" hidden="1">"$O$168"</definedName>
    <definedName name="IQRN169" hidden="1">"$O$169"</definedName>
    <definedName name="IQRN17" hidden="1">"$O$17"</definedName>
    <definedName name="IQRN170" hidden="1">"$O$170"</definedName>
    <definedName name="IQRN171" hidden="1">"$O$171"</definedName>
    <definedName name="IQRN172" hidden="1">"$O$172"</definedName>
    <definedName name="IQRN173" hidden="1">"$O$173"</definedName>
    <definedName name="IQRN174" hidden="1">"$O$174"</definedName>
    <definedName name="IQRN175" hidden="1">"$O$175"</definedName>
    <definedName name="IQRN176" hidden="1">"$O$176"</definedName>
    <definedName name="IQRN177" hidden="1">"$O$177"</definedName>
    <definedName name="IQRN178" hidden="1">"$O$178"</definedName>
    <definedName name="IQRN179" hidden="1">"$O$179"</definedName>
    <definedName name="IQRN18" hidden="1">"$O$18"</definedName>
    <definedName name="IQRN180" hidden="1">"$O$180"</definedName>
    <definedName name="IQRN181" hidden="1">"$O$181"</definedName>
    <definedName name="IQRN182" hidden="1">"$O$182"</definedName>
    <definedName name="IQRN183" hidden="1">"$O$183"</definedName>
    <definedName name="IQRN184" hidden="1">"$O$184"</definedName>
    <definedName name="IQRN185" hidden="1">"$O$185"</definedName>
    <definedName name="IQRN186" hidden="1">"$O$186"</definedName>
    <definedName name="IQRN187" hidden="1">"$O$187"</definedName>
    <definedName name="IQRN188" hidden="1">"$O$188"</definedName>
    <definedName name="IQRN189" hidden="1">"$O$189"</definedName>
    <definedName name="IQRN19" hidden="1">"$O$19:$P$19"</definedName>
    <definedName name="IQRN190" hidden="1">"$O$190"</definedName>
    <definedName name="IQRN191" hidden="1">"$O$191"</definedName>
    <definedName name="IQRN192" hidden="1">"$O$192"</definedName>
    <definedName name="IQRN193" hidden="1">"$O$193"</definedName>
    <definedName name="IQRN194" hidden="1">"$O$194"</definedName>
    <definedName name="IQRN195" hidden="1">"$O$195"</definedName>
    <definedName name="IQRN196" hidden="1">"$O$196"</definedName>
    <definedName name="IQRN197" hidden="1">"$O$197"</definedName>
    <definedName name="IQRN198" hidden="1">"$O$198"</definedName>
    <definedName name="IQRN199" hidden="1">"$O$199"</definedName>
    <definedName name="IQRN20" hidden="1">"$O$20"</definedName>
    <definedName name="IQRN200" hidden="1">"$O$200"</definedName>
    <definedName name="IQRN201" hidden="1">"$O$201"</definedName>
    <definedName name="IQRN202" hidden="1">"$O$202"</definedName>
    <definedName name="IQRN203" hidden="1">"$O$203"</definedName>
    <definedName name="IQRN204" hidden="1">"$O$204"</definedName>
    <definedName name="IQRN205" hidden="1">"$O$205"</definedName>
    <definedName name="IQRN206" hidden="1">"$O$206"</definedName>
    <definedName name="IQRN207" hidden="1">"$O$207"</definedName>
    <definedName name="IQRN208" hidden="1">"$O$208"</definedName>
    <definedName name="IQRN209" hidden="1">"$O$209"</definedName>
    <definedName name="IQRN21" hidden="1">"$O$21:$S$21"</definedName>
    <definedName name="IQRN210" hidden="1">"$O$210"</definedName>
    <definedName name="IQRN211" hidden="1">"$O$211"</definedName>
    <definedName name="IQRN212" hidden="1">"$O$212"</definedName>
    <definedName name="IQRN213" hidden="1">"$O$213"</definedName>
    <definedName name="IQRN214" hidden="1">"$O$214"</definedName>
    <definedName name="IQRN215" hidden="1">"$O$215"</definedName>
    <definedName name="IQRN216" hidden="1">"$O$216"</definedName>
    <definedName name="IQRN217" hidden="1">"$O$217"</definedName>
    <definedName name="IQRN218" hidden="1">"$O$218"</definedName>
    <definedName name="IQRN219" hidden="1">"$O$219"</definedName>
    <definedName name="IQRN22" hidden="1">"$O$22:$P$22"</definedName>
    <definedName name="IQRN220" hidden="1">"$O$220"</definedName>
    <definedName name="IQRN221" hidden="1">"$O$221"</definedName>
    <definedName name="IQRN222" hidden="1">"$O$222"</definedName>
    <definedName name="IQRN223" hidden="1">"$O$223"</definedName>
    <definedName name="IQRN224" hidden="1">"$O$224"</definedName>
    <definedName name="IQRN225" hidden="1">"$O$225"</definedName>
    <definedName name="IQRN226" hidden="1">"$O$226"</definedName>
    <definedName name="IQRN227" hidden="1">"$O$227"</definedName>
    <definedName name="IQRN228" hidden="1">"$O$228"</definedName>
    <definedName name="IQRN229" hidden="1">"$O$229"</definedName>
    <definedName name="IQRN23" hidden="1">"$O$23"</definedName>
    <definedName name="IQRN230" hidden="1">"$O$230"</definedName>
    <definedName name="IQRN231" hidden="1">"$O$231"</definedName>
    <definedName name="IQRN232" hidden="1">"$O$232"</definedName>
    <definedName name="IQRN233" hidden="1">"$O$233"</definedName>
    <definedName name="IQRN234" hidden="1">"$O$234"</definedName>
    <definedName name="IQRN235" hidden="1">"$O$235"</definedName>
    <definedName name="IQRN236" hidden="1">"$O$236"</definedName>
    <definedName name="IQRN237" hidden="1">"$O$237"</definedName>
    <definedName name="IQRN238" hidden="1">"$O$238"</definedName>
    <definedName name="IQRN239" hidden="1">"$O$239"</definedName>
    <definedName name="IQRN24" hidden="1">"$O$24:$S$24"</definedName>
    <definedName name="IQRN240" hidden="1">"$O$240"</definedName>
    <definedName name="IQRN241" hidden="1">"$O$241"</definedName>
    <definedName name="IQRN242" hidden="1">"$O$242"</definedName>
    <definedName name="IQRN243" hidden="1">"$O$243"</definedName>
    <definedName name="IQRN244" hidden="1">"$O$244"</definedName>
    <definedName name="IQRN245" hidden="1">"$O$245"</definedName>
    <definedName name="IQRN246" hidden="1">"$O$246"</definedName>
    <definedName name="IQRN247" hidden="1">"$O$247"</definedName>
    <definedName name="IQRN248" hidden="1">"$O$248"</definedName>
    <definedName name="IQRN249" hidden="1">"$O$249"</definedName>
    <definedName name="IQRN25" hidden="1">"$O$25:$S$25"</definedName>
    <definedName name="IQRN250" hidden="1">"$O$250"</definedName>
    <definedName name="IQRN251" hidden="1">"$O$251"</definedName>
    <definedName name="IQRN252" hidden="1">"$O$252"</definedName>
    <definedName name="IQRN253" hidden="1">"$O$253"</definedName>
    <definedName name="IQRN254" hidden="1">"$O$254"</definedName>
    <definedName name="IQRN255" hidden="1">"$O$255"</definedName>
    <definedName name="IQRN256" hidden="1">"$O$256"</definedName>
    <definedName name="IQRN257" hidden="1">"$O$257"</definedName>
    <definedName name="IQRN258" hidden="1">"$O$258"</definedName>
    <definedName name="IQRN259" hidden="1">"$O$259"</definedName>
    <definedName name="IQRN26" hidden="1">"$O$26:$S$26"</definedName>
    <definedName name="IQRN260" hidden="1">"$O$260"</definedName>
    <definedName name="IQRN261" hidden="1">"$O$261"</definedName>
    <definedName name="IQRN262" hidden="1">"$O$262"</definedName>
    <definedName name="IQRN263" hidden="1">"$O$263"</definedName>
    <definedName name="IQRN264" hidden="1">"$O$264"</definedName>
    <definedName name="IQRN265" hidden="1">"$O$265"</definedName>
    <definedName name="IQRN266" hidden="1">"$O$266"</definedName>
    <definedName name="IQRN267" hidden="1">"$O$267"</definedName>
    <definedName name="IQRN268" hidden="1">"$O$268"</definedName>
    <definedName name="IQRN269" hidden="1">"$O$269"</definedName>
    <definedName name="IQRN27" hidden="1">"$O$27:$S$27"</definedName>
    <definedName name="IQRN270" hidden="1">"$O$270"</definedName>
    <definedName name="IQRN271" hidden="1">"$O$271"</definedName>
    <definedName name="IQRN272" hidden="1">"$O$272"</definedName>
    <definedName name="IQRN273" hidden="1">"$O$273"</definedName>
    <definedName name="IQRN274" hidden="1">"$O$274"</definedName>
    <definedName name="IQRN275" hidden="1">"$O$275"</definedName>
    <definedName name="IQRN276" hidden="1">"$O$276"</definedName>
    <definedName name="IQRN277" hidden="1">"$O$277"</definedName>
    <definedName name="IQRN278" hidden="1">"$O$278"</definedName>
    <definedName name="IQRN279" hidden="1">"$O$279"</definedName>
    <definedName name="IQRN28" hidden="1">"$O$28"</definedName>
    <definedName name="IQRN280" hidden="1">"$O$280"</definedName>
    <definedName name="IQRN281" hidden="1">"$O$281"</definedName>
    <definedName name="IQRN282" hidden="1">"$O$282"</definedName>
    <definedName name="IQRN283" hidden="1">"$O$283"</definedName>
    <definedName name="IQRN284" hidden="1">"$O$284"</definedName>
    <definedName name="IQRN285" hidden="1">"$O$285"</definedName>
    <definedName name="IQRN286" hidden="1">"$O$286"</definedName>
    <definedName name="IQRN287" hidden="1">"$O$287"</definedName>
    <definedName name="IQRN288" hidden="1">"$O$288"</definedName>
    <definedName name="IQRN289" hidden="1">"$O$289"</definedName>
    <definedName name="IQRN29" hidden="1">"$O$29"</definedName>
    <definedName name="IQRN290" hidden="1">"$O$290"</definedName>
    <definedName name="IQRN291" hidden="1">"$O$291"</definedName>
    <definedName name="IQRN292" hidden="1">"$O$292"</definedName>
    <definedName name="IQRN293" hidden="1">"$O$293"</definedName>
    <definedName name="IQRN294" hidden="1">"$O$294"</definedName>
    <definedName name="IQRN295" hidden="1">"$O$295"</definedName>
    <definedName name="IQRN296" hidden="1">"$O$296"</definedName>
    <definedName name="IQRN297" hidden="1">"$O$297"</definedName>
    <definedName name="IQRN298" hidden="1">"$O$298"</definedName>
    <definedName name="IQRN299" hidden="1">"$O$299"</definedName>
    <definedName name="IQRN30" hidden="1">"$O$30:$S$30"</definedName>
    <definedName name="IQRN300" hidden="1">"$O$300"</definedName>
    <definedName name="IQRN301" hidden="1">"$O$301"</definedName>
    <definedName name="IQRN302" hidden="1">"$O$302"</definedName>
    <definedName name="IQRN303" hidden="1">"$O$303"</definedName>
    <definedName name="IQRN304" hidden="1">"$O$304"</definedName>
    <definedName name="IQRN305" hidden="1">"$O$305"</definedName>
    <definedName name="IQRN306" hidden="1">"$O$306"</definedName>
    <definedName name="IQRN307" hidden="1">"$O$307"</definedName>
    <definedName name="IQRN308" hidden="1">"$O$308"</definedName>
    <definedName name="IQRN309" hidden="1">"$O$309"</definedName>
    <definedName name="IQRN31" hidden="1">"$O$31:$S$31"</definedName>
    <definedName name="IQRN310" hidden="1">"$O$310"</definedName>
    <definedName name="IQRN311" hidden="1">"$O$311"</definedName>
    <definedName name="IQRN312" hidden="1">"$O$312"</definedName>
    <definedName name="IQRN313" hidden="1">"$O$313"</definedName>
    <definedName name="IQRN314" hidden="1">"$O$314"</definedName>
    <definedName name="IQRN315" hidden="1">"$O$315"</definedName>
    <definedName name="IQRN316" hidden="1">"$O$316"</definedName>
    <definedName name="IQRN317" hidden="1">"$O$317"</definedName>
    <definedName name="IQRN318" hidden="1">"$O$318"</definedName>
    <definedName name="IQRN319" hidden="1">"$O$319"</definedName>
    <definedName name="IQRN32" hidden="1">"$O$32:$Q$32"</definedName>
    <definedName name="IQRN320" hidden="1">"$O$320"</definedName>
    <definedName name="IQRN321" hidden="1">"$O$321"</definedName>
    <definedName name="IQRN322" hidden="1">"$O$322"</definedName>
    <definedName name="IQRN323" hidden="1">"$O$323"</definedName>
    <definedName name="IQRN324" hidden="1">"$O$324"</definedName>
    <definedName name="IQRN325" hidden="1">"$O$325"</definedName>
    <definedName name="IQRN326" hidden="1">"$O$326"</definedName>
    <definedName name="IQRN327" hidden="1">"$O$327"</definedName>
    <definedName name="IQRN328" hidden="1">"$O$328"</definedName>
    <definedName name="IQRN329" hidden="1">"$O$329"</definedName>
    <definedName name="IQRN33" hidden="1">"$O$33"</definedName>
    <definedName name="IQRN330" hidden="1">"$O$330"</definedName>
    <definedName name="IQRN331" hidden="1">"$O$331"</definedName>
    <definedName name="IQRN332" hidden="1">"$O$332"</definedName>
    <definedName name="IQRN333" hidden="1">"$O$333"</definedName>
    <definedName name="IQRN334" hidden="1">"$O$334"</definedName>
    <definedName name="IQRN335" hidden="1">"$O$335"</definedName>
    <definedName name="IQRN336" hidden="1">"$O$336"</definedName>
    <definedName name="IQRN337" hidden="1">"$O$337"</definedName>
    <definedName name="IQRN338" hidden="1">"$O$338"</definedName>
    <definedName name="IQRN339" hidden="1">"$O$339"</definedName>
    <definedName name="IQRN34" hidden="1">"$O$34"</definedName>
    <definedName name="IQRN340" hidden="1">"$O$340"</definedName>
    <definedName name="IQRN341" hidden="1">"$O$341"</definedName>
    <definedName name="IQRN342" hidden="1">"$O$342"</definedName>
    <definedName name="IQRN343" hidden="1">"$O$343"</definedName>
    <definedName name="IQRN344" hidden="1">"$O$344"</definedName>
    <definedName name="IQRN345" hidden="1">"$O$345"</definedName>
    <definedName name="IQRN346" hidden="1">"$O$346"</definedName>
    <definedName name="IQRN347" hidden="1">"$O$347"</definedName>
    <definedName name="IQRN348" hidden="1">"$O$348"</definedName>
    <definedName name="IQRN349" hidden="1">"$O$349"</definedName>
    <definedName name="IQRN35" hidden="1">"$O$35"</definedName>
    <definedName name="IQRN350" hidden="1">"$O$350"</definedName>
    <definedName name="IQRN351" hidden="1">"$O$351"</definedName>
    <definedName name="IQRN352" hidden="1">"$O$352"</definedName>
    <definedName name="IQRN353" hidden="1">"$O$353"</definedName>
    <definedName name="IQRN354" hidden="1">"$O$354"</definedName>
    <definedName name="IQRN355" hidden="1">"$O$355"</definedName>
    <definedName name="IQRN356" hidden="1">"$O$356"</definedName>
    <definedName name="IQRN357" hidden="1">"$O$357"</definedName>
    <definedName name="IQRN358" hidden="1">"$O$358"</definedName>
    <definedName name="IQRN359" hidden="1">"$O$359"</definedName>
    <definedName name="IQRN36" hidden="1">"$O$36:$S$36"</definedName>
    <definedName name="IQRN360" hidden="1">"$O$360"</definedName>
    <definedName name="IQRN361" hidden="1">"$O$361"</definedName>
    <definedName name="IQRN362" hidden="1">"$O$362"</definedName>
    <definedName name="IQRN363" hidden="1">"$O$363"</definedName>
    <definedName name="IQRN364" hidden="1">"$O$364"</definedName>
    <definedName name="IQRN365" hidden="1">"$O$365"</definedName>
    <definedName name="IQRN366" hidden="1">"$O$366"</definedName>
    <definedName name="IQRN367" hidden="1">"$O$367"</definedName>
    <definedName name="IQRN368" hidden="1">"$O$368"</definedName>
    <definedName name="IQRN369" hidden="1">"$O$369"</definedName>
    <definedName name="IQRN37" hidden="1">"$O$37:$S$37"</definedName>
    <definedName name="IQRN370" hidden="1">"$O$370"</definedName>
    <definedName name="IQRN371" hidden="1">"$O$371"</definedName>
    <definedName name="IQRN372" hidden="1">"$O$372"</definedName>
    <definedName name="IQRN373" hidden="1">"$O$373"</definedName>
    <definedName name="IQRN374" hidden="1">"$O$374"</definedName>
    <definedName name="IQRN375" hidden="1">"$O$375"</definedName>
    <definedName name="IQRN376" hidden="1">"$O$376"</definedName>
    <definedName name="IQRN377" hidden="1">"$O$377"</definedName>
    <definedName name="IQRN378" hidden="1">"$O$378"</definedName>
    <definedName name="IQRN379" hidden="1">"$O$379"</definedName>
    <definedName name="IQRN38" hidden="1">"$O$38:$S$38"</definedName>
    <definedName name="IQRN380" hidden="1">"$O$380"</definedName>
    <definedName name="IQRN381" hidden="1">"$O$381"</definedName>
    <definedName name="IQRN382" hidden="1">"$O$382"</definedName>
    <definedName name="IQRN383" hidden="1">"$O$383"</definedName>
    <definedName name="IQRN384" hidden="1">"$O$384"</definedName>
    <definedName name="IQRN385" hidden="1">"$O$385"</definedName>
    <definedName name="IQRN386" hidden="1">"$O$386"</definedName>
    <definedName name="IQRN387" hidden="1">"$O$387"</definedName>
    <definedName name="IQRN388" hidden="1">"$O$388"</definedName>
    <definedName name="IQRN389" hidden="1">"$O$389"</definedName>
    <definedName name="IQRN39" hidden="1">"$O$39:$S$39"</definedName>
    <definedName name="IQRN390" hidden="1">"$O$390"</definedName>
    <definedName name="IQRN391" hidden="1">"$O$391"</definedName>
    <definedName name="IQRN392" hidden="1">"$O$392"</definedName>
    <definedName name="IQRN393" hidden="1">"$O$393"</definedName>
    <definedName name="IQRN394" hidden="1">"$O$394"</definedName>
    <definedName name="IQRN395" hidden="1">"$O$395"</definedName>
    <definedName name="IQRN396" hidden="1">"$O$396"</definedName>
    <definedName name="IQRN397" hidden="1">"$O$397"</definedName>
    <definedName name="IQRN398" hidden="1">"$O$398"</definedName>
    <definedName name="IQRN399" hidden="1">"$O$399"</definedName>
    <definedName name="IQRN40" hidden="1">"$O$40"</definedName>
    <definedName name="IQRN400" hidden="1">"$O$400"</definedName>
    <definedName name="IQRN401" hidden="1">"$O$401"</definedName>
    <definedName name="IQRN402" hidden="1">"$O$402"</definedName>
    <definedName name="IQRN403" hidden="1">"$O$403"</definedName>
    <definedName name="IQRN404" hidden="1">"$O$404"</definedName>
    <definedName name="IQRN405" hidden="1">"$O$405"</definedName>
    <definedName name="IQRN406" hidden="1">"$O$406"</definedName>
    <definedName name="IQRN407" hidden="1">"$O$407"</definedName>
    <definedName name="IQRN408" hidden="1">"$O$408"</definedName>
    <definedName name="IQRN409" hidden="1">"$O$409"</definedName>
    <definedName name="IQRN41" hidden="1">"$O$41"</definedName>
    <definedName name="IQRN410" hidden="1">"$O$410"</definedName>
    <definedName name="IQRN411" hidden="1">"$O$411"</definedName>
    <definedName name="IQRN412" hidden="1">"$O$412"</definedName>
    <definedName name="IQRN413" hidden="1">"$O$413"</definedName>
    <definedName name="IQRN414" hidden="1">"$O$414"</definedName>
    <definedName name="IQRN415" hidden="1">"$O$415"</definedName>
    <definedName name="IQRN416" hidden="1">"$O$416"</definedName>
    <definedName name="IQRN417" hidden="1">"$O$417"</definedName>
    <definedName name="IQRN418" hidden="1">"$O$418"</definedName>
    <definedName name="IQRN419" hidden="1">"$O$419"</definedName>
    <definedName name="IQRN42" hidden="1">"$O$42:$R$42"</definedName>
    <definedName name="IQRN420" hidden="1">"$O$420"</definedName>
    <definedName name="IQRN421" hidden="1">"$O$421"</definedName>
    <definedName name="IQRN422" hidden="1">"$O$422"</definedName>
    <definedName name="IQRN423" hidden="1">"$O$423"</definedName>
    <definedName name="IQRN424" hidden="1">"$O$424"</definedName>
    <definedName name="IQRN425" hidden="1">"$O$425"</definedName>
    <definedName name="IQRN426" hidden="1">"$O$426"</definedName>
    <definedName name="IQRN427" hidden="1">"$O$427"</definedName>
    <definedName name="IQRN428" hidden="1">"$O$428"</definedName>
    <definedName name="IQRN429" hidden="1">"$O$429"</definedName>
    <definedName name="IQRN43" hidden="1">"$O$43:$S$43"</definedName>
    <definedName name="IQRN430" hidden="1">"$O$430"</definedName>
    <definedName name="IQRN431" hidden="1">"$O$431"</definedName>
    <definedName name="IQRN432" hidden="1">"$O$432"</definedName>
    <definedName name="IQRN433" hidden="1">"$O$433"</definedName>
    <definedName name="IQRN434" hidden="1">"$O$434"</definedName>
    <definedName name="IQRN435" hidden="1">"$O$435"</definedName>
    <definedName name="IQRN436" hidden="1">"$O$436"</definedName>
    <definedName name="IQRN437" hidden="1">"$O$437"</definedName>
    <definedName name="IQRN438" hidden="1">"$O$438"</definedName>
    <definedName name="IQRN439" hidden="1">"$O$439"</definedName>
    <definedName name="IQRN44" hidden="1">"$O$44:$S$44"</definedName>
    <definedName name="IQRN440" hidden="1">"$O$440"</definedName>
    <definedName name="IQRN441" hidden="1">"$O$441"</definedName>
    <definedName name="IQRN442" hidden="1">"$O$442"</definedName>
    <definedName name="IQRN443" hidden="1">"$O$443"</definedName>
    <definedName name="IQRN444" hidden="1">"$O$444"</definedName>
    <definedName name="IQRN445" hidden="1">"$O$445"</definedName>
    <definedName name="IQRN446" hidden="1">"$O$446"</definedName>
    <definedName name="IQRN447" hidden="1">"$O$447"</definedName>
    <definedName name="IQRN448" hidden="1">"$O$448"</definedName>
    <definedName name="IQRN449" hidden="1">"$O$449"</definedName>
    <definedName name="IQRN45" hidden="1">"$O$45"</definedName>
    <definedName name="IQRN450" hidden="1">"$O$450"</definedName>
    <definedName name="IQRN451" hidden="1">"$O$451"</definedName>
    <definedName name="IQRN452" hidden="1">"$O$452"</definedName>
    <definedName name="IQRN453" hidden="1">"$O$453"</definedName>
    <definedName name="IQRN454" hidden="1">"$O$454"</definedName>
    <definedName name="IQRN455" hidden="1">"$O$455"</definedName>
    <definedName name="IQRN456" hidden="1">"$O$456"</definedName>
    <definedName name="IQRN457" hidden="1">"$O$457"</definedName>
    <definedName name="IQRN458" hidden="1">"$O$458"</definedName>
    <definedName name="IQRN459" hidden="1">"$O$459"</definedName>
    <definedName name="IQRN46" hidden="1">"$O$46:$S$46"</definedName>
    <definedName name="IQRN460" hidden="1">"$O$460"</definedName>
    <definedName name="IQRN461" hidden="1">"$O$461"</definedName>
    <definedName name="IQRN462" hidden="1">"$O$462"</definedName>
    <definedName name="IQRN463" hidden="1">"$O$463"</definedName>
    <definedName name="IQRN464" hidden="1">"$O$464"</definedName>
    <definedName name="IQRN465" hidden="1">"$O$465"</definedName>
    <definedName name="IQRN466" hidden="1">"$O$466"</definedName>
    <definedName name="IQRN467" hidden="1">"$O$467"</definedName>
    <definedName name="IQRN468" hidden="1">"$O$468"</definedName>
    <definedName name="IQRN469" hidden="1">"$O$469"</definedName>
    <definedName name="IQRN47" hidden="1">"$O$47:$S$47"</definedName>
    <definedName name="IQRN470" hidden="1">"$O$470"</definedName>
    <definedName name="IQRN471" hidden="1">"$O$471"</definedName>
    <definedName name="IQRN472" hidden="1">"$O$472"</definedName>
    <definedName name="IQRN473" hidden="1">"$O$473"</definedName>
    <definedName name="IQRN474" hidden="1">"$O$474"</definedName>
    <definedName name="IQRN475" hidden="1">"$O$475"</definedName>
    <definedName name="IQRN476" hidden="1">"$O$476"</definedName>
    <definedName name="IQRN477" hidden="1">"$O$477"</definedName>
    <definedName name="IQRN478" hidden="1">"$O$478"</definedName>
    <definedName name="IQRN479" hidden="1">"$O$479"</definedName>
    <definedName name="IQRN48" hidden="1">"$O$48:$S$48"</definedName>
    <definedName name="IQRN480" hidden="1">"$O$480"</definedName>
    <definedName name="IQRN481" hidden="1">"$O$481"</definedName>
    <definedName name="IQRN482" hidden="1">"$O$482"</definedName>
    <definedName name="IQRN483" hidden="1">"$O$483"</definedName>
    <definedName name="IQRN484" hidden="1">"$O$484"</definedName>
    <definedName name="IQRN485" hidden="1">"$O$485"</definedName>
    <definedName name="IQRN486" hidden="1">"$O$486"</definedName>
    <definedName name="IQRN487" hidden="1">"$O$487"</definedName>
    <definedName name="IQRN488" hidden="1">"$O$488"</definedName>
    <definedName name="IQRN489" hidden="1">"$O$489"</definedName>
    <definedName name="IQRN49" hidden="1">"$O$49:$S$49"</definedName>
    <definedName name="IQRN490" hidden="1">"$O$490"</definedName>
    <definedName name="IQRN491" hidden="1">"$O$491"</definedName>
    <definedName name="IQRN492" hidden="1">"$O$492"</definedName>
    <definedName name="IQRN493" hidden="1">"$O$493"</definedName>
    <definedName name="IQRN494" hidden="1">"$O$494"</definedName>
    <definedName name="IQRN495" hidden="1">"$O$495"</definedName>
    <definedName name="IQRN496" hidden="1">"$O$496"</definedName>
    <definedName name="IQRN50" hidden="1">"$O$50"</definedName>
    <definedName name="IQRN51" hidden="1">"$O$51:$S$51"</definedName>
    <definedName name="IQRN52" hidden="1">"$O$52:$S$52"</definedName>
    <definedName name="IQRN53" hidden="1">"$O$53"</definedName>
    <definedName name="IQRN54" hidden="1">"$O$54:$S$54"</definedName>
    <definedName name="IQRN55" hidden="1">"$O$55"</definedName>
    <definedName name="IQRN61" hidden="1">"$O$61"</definedName>
    <definedName name="IQRN62" hidden="1">"$O$62"</definedName>
    <definedName name="IQRN63" hidden="1">"$O$63"</definedName>
    <definedName name="IQRN64" hidden="1">"$O$64"</definedName>
    <definedName name="IQRN65" hidden="1">"$O$65"</definedName>
    <definedName name="IQRN66" hidden="1">"$O$66"</definedName>
    <definedName name="IQRN67" hidden="1">"$O$67"</definedName>
    <definedName name="IQRN68" hidden="1">"$O$68"</definedName>
    <definedName name="IQRN69" hidden="1">"$O$69"</definedName>
    <definedName name="IQRN70" hidden="1">"$O$70"</definedName>
    <definedName name="IQRN71" hidden="1">"$O$71"</definedName>
    <definedName name="IQRN72" hidden="1">"$O$72"</definedName>
    <definedName name="IQRN73" hidden="1">"$O$73"</definedName>
    <definedName name="IQRN74" hidden="1">"$O$74"</definedName>
    <definedName name="IQRN75" hidden="1">"$O$75"</definedName>
    <definedName name="IQRN76" hidden="1">"$O$76"</definedName>
    <definedName name="IQRN77" hidden="1">"$O$77"</definedName>
    <definedName name="IQRN78" hidden="1">"$O$78"</definedName>
    <definedName name="IQRN79" hidden="1">"$O$79"</definedName>
    <definedName name="IQRN80" hidden="1">"$O$80"</definedName>
    <definedName name="IQRN81" hidden="1">"$O$81"</definedName>
    <definedName name="IQRN82" hidden="1">"$O$82"</definedName>
    <definedName name="IQRN83" hidden="1">"$O$83"</definedName>
    <definedName name="IQRN84" hidden="1">"$O$84"</definedName>
    <definedName name="IQRN85" hidden="1">"$O$85"</definedName>
    <definedName name="IQRN86" hidden="1">"$O$86"</definedName>
    <definedName name="IQRN87" hidden="1">"$O$87"</definedName>
    <definedName name="IQRN88" hidden="1">"$O$88"</definedName>
    <definedName name="IQRN89" hidden="1">"$O$89"</definedName>
    <definedName name="IQRN90" hidden="1">"$O$90"</definedName>
    <definedName name="IQRN91" hidden="1">"$O$91"</definedName>
    <definedName name="IQRN92" hidden="1">"$O$92"</definedName>
    <definedName name="IQRN93" hidden="1">"$O$93"</definedName>
    <definedName name="IQRN94" hidden="1">"$O$94"</definedName>
    <definedName name="IQRN95" hidden="1">"$O$95"</definedName>
    <definedName name="IQRN96" hidden="1">"$O$96"</definedName>
    <definedName name="IQRN97" hidden="1">"$O$97"</definedName>
    <definedName name="IQRN98" hidden="1">"$O$98"</definedName>
    <definedName name="IQRN99" hidden="1">"$O$99"</definedName>
    <definedName name="IQRO40" hidden="1">"$O$41:$O$47"</definedName>
    <definedName name="IQRPeopleH12" hidden="1">#REF!</definedName>
    <definedName name="IQRPeopleH13" hidden="1">#REF!</definedName>
    <definedName name="IQRPeopleH14" hidden="1">#REF!</definedName>
    <definedName name="IQRPeopleH15" hidden="1">#REF!</definedName>
    <definedName name="IQRPeopleN12" hidden="1">#REF!</definedName>
    <definedName name="IQRPeopleN13" hidden="1">#REF!</definedName>
    <definedName name="IQRPeopleN14" hidden="1">#REF!</definedName>
    <definedName name="IQRPeopleN15" hidden="1">#REF!</definedName>
    <definedName name="IQRQ40" hidden="1">"$Q$41:$Q$47"</definedName>
    <definedName name="IQRQuickCompsFormulasC7" hidden="1">#REF!</definedName>
    <definedName name="IQRQuickCompsFormulasD7" hidden="1">#REF!</definedName>
    <definedName name="IQRQuickCompsFormulasE7" hidden="1">#REF!</definedName>
    <definedName name="IQRQuickCompsFormulasF7" hidden="1">#REF!</definedName>
    <definedName name="IQRQuickCompsFormulasG7" hidden="1">#REF!</definedName>
    <definedName name="IQRSheet1H12" hidden="1">#REF!</definedName>
    <definedName name="IQRSheet1H13" hidden="1">#REF!</definedName>
    <definedName name="IQRSheet1H14" hidden="1">#REF!</definedName>
    <definedName name="IQRSheet1H15" hidden="1">#REF!</definedName>
    <definedName name="IQRSheet1H16" hidden="1">#REF!</definedName>
    <definedName name="IQRSheet1H17" hidden="1">#REF!</definedName>
    <definedName name="IQRSheet1H18" hidden="1">#REF!</definedName>
    <definedName name="IQRSheet1H19" hidden="1">#REF!</definedName>
    <definedName name="IQRSheet1H20" hidden="1">#REF!</definedName>
    <definedName name="IQRSheet1N12" hidden="1">#REF!</definedName>
    <definedName name="IQRSheet1N13" hidden="1">#REF!</definedName>
    <definedName name="IQRSheet1N14" hidden="1">#REF!</definedName>
    <definedName name="IQRSheet1N15" hidden="1">#REF!</definedName>
    <definedName name="IQRSheet1N16" hidden="1">#REF!</definedName>
    <definedName name="IQRSheet1N17" hidden="1">#REF!</definedName>
    <definedName name="IQRSheet1N18" hidden="1">#REF!</definedName>
    <definedName name="IQRSheet1N19" hidden="1">#REF!</definedName>
    <definedName name="IQRSheet1N20" hidden="1">#REF!</definedName>
    <definedName name="IQRSheet2H12" hidden="1">#REF!</definedName>
    <definedName name="IQRSheet2H13" hidden="1">#REF!</definedName>
    <definedName name="IQRSheet2H14" hidden="1">#REF!</definedName>
    <definedName name="IQRSheet2H15" hidden="1">#REF!</definedName>
    <definedName name="IQRSheet2H16" hidden="1">#REF!</definedName>
    <definedName name="IQRSheet2H17" hidden="1">#REF!</definedName>
    <definedName name="IQRSheet2H18" hidden="1">#REF!</definedName>
    <definedName name="IQRSheet2H19" hidden="1">#REF!</definedName>
    <definedName name="IQRSheet2H20" hidden="1">#REF!</definedName>
    <definedName name="IQRSheet2N12" hidden="1">#REF!</definedName>
    <definedName name="IQRSheet2N13" hidden="1">#REF!</definedName>
    <definedName name="IQRSheet2N14" hidden="1">#REF!</definedName>
    <definedName name="IQRSheet2N15" hidden="1">#REF!</definedName>
    <definedName name="IQRSheet2N16" hidden="1">#REF!</definedName>
    <definedName name="IQRSheet2N17" hidden="1">#REF!</definedName>
    <definedName name="IQRSheet2N18" hidden="1">#REF!</definedName>
    <definedName name="IQRSheet2N19" hidden="1">#REF!</definedName>
    <definedName name="IQRSheet2N20" hidden="1">#REF!</definedName>
    <definedName name="Irbe" hidden="1">{#N/A,#N/A,FALSE,"Pharm";#N/A,#N/A,FALSE,"WWCM"}</definedName>
    <definedName name="IS.Actuals.AllowanceVariance">#REF!</definedName>
    <definedName name="IS.Actuals.ChargesVariance">#REF!</definedName>
    <definedName name="IS.Actuals.NPRVariance">#REF!</definedName>
    <definedName name="IS.DeptMeeting.Display1000s">'[2]Detail Income Statement'!$N$3</definedName>
    <definedName name="IS.Summary.Dept">#REF!</definedName>
    <definedName name="IsColHidden" hidden="1">FALSE</definedName>
    <definedName name="IsLTMColHidden" hidden="1">FALSE</definedName>
    <definedName name="j" hidden="1">{#N/A,#N/A,FALSE,"REPORT"}</definedName>
    <definedName name="jjj" hidden="1">{#N/A,#N/A,FALSE,"REPORT"}</definedName>
    <definedName name="jkl" hidden="1">{#N/A,#N/A,FALSE,"REPORT"}</definedName>
    <definedName name="judy" hidden="1">{#N/A,#N/A,FALSE,"Pharm";#N/A,#N/A,FALSE,"WWCM"}</definedName>
    <definedName name="judy1" hidden="1">{#N/A,#N/A,FALSE,"Pharm";#N/A,#N/A,FALSE,"WWCM"}</definedName>
    <definedName name="k"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kkk" hidden="1">{#N/A,#N/A,FALSE,"Pharm";#N/A,#N/A,FALSE,"WWCM"}</definedName>
    <definedName name="kslkjkjlkjd" hidden="1">{#N/A,#N/A,FALSE,"REPORT"}</definedName>
    <definedName name="lee" hidden="1">{#N/A,#N/A,FALSE,"Pharm";#N/A,#N/A,FALSE,"WWCM"}</definedName>
    <definedName name="limcount" hidden="1">1</definedName>
    <definedName name="LineItems.Dept.LineItem">'[2]Line Items by Dept'!$B$4</definedName>
    <definedName name="Lookup.Benchmark">#REF!</definedName>
    <definedName name="Lookup.Division">#REF!</definedName>
    <definedName name="m" hidden="1">{#N/A,#N/A,FALSE,"CNS";#N/A,#N/A,FALSE,"Serz";#N/A,#N/A,FALSE,"Ace"}</definedName>
    <definedName name="min" hidden="1">{#N/A,#N/A,FALSE,"REPORT"}</definedName>
    <definedName name="mina" hidden="1">{#N/A,#N/A,FALSE,"REPORT"}</definedName>
    <definedName name="mlw" hidden="1">{#N/A,#N/A,FALSE,"Pharm";#N/A,#N/A,FALSE,"WWCM"}</definedName>
    <definedName name="months">'[5]Summary by Division'!$D$3</definedName>
    <definedName name="Moses" hidden="1">{"FCB_ALL",#N/A,FALSE,"FCB"}</definedName>
    <definedName name="Multiple_Instance_Worksheet">#REF!</definedName>
    <definedName name="mw" hidden="1">{#N/A,#N/A,FALSE,"Pharm";#N/A,#N/A,FALSE,"WWCM"}</definedName>
    <definedName name="new" hidden="1">{#N/A,#N/A,FALSE,"Pharm";#N/A,#N/A,FALSE,"WWCM"}</definedName>
    <definedName name="newnewnew" hidden="1">{#N/A,#N/A,FALSE,"Pharm";#N/A,#N/A,FALSE,"WWCM"}</definedName>
    <definedName name="nouv" hidden="1">{#N/A,#N/A,FALSE,"Pharm";#N/A,#N/A,FALSE,"WWCM"}</definedName>
    <definedName name="npinumber">#REF!</definedName>
    <definedName name="OK" hidden="1">{#N/A,#N/A,FALSE,"REPORT"}</definedName>
    <definedName name="ooo" hidden="1">{#N/A,#N/A,FALSE,"REPORT"}</definedName>
    <definedName name="other33" hidden="1">{#N/A,#N/A,FALSE,"Pharm";#N/A,#N/A,FALSE,"WWCM"}</definedName>
    <definedName name="othermar" hidden="1">{#N/A,#N/A,FALSE,"Pharm";#N/A,#N/A,FALSE,"WWCM"}</definedName>
    <definedName name="pepe" hidden="1">{#N/A,#N/A,FALSE,"Pharm";#N/A,#N/A,FALSE,"WWCM"}</definedName>
    <definedName name="PEPE4" hidden="1">{#N/A,#N/A,FALSE,"Pharm";#N/A,#N/A,FALSE,"WWCM"}</definedName>
    <definedName name="PEPE5" hidden="1">{#N/A,#N/A,FALSE,"Pharm";#N/A,#N/A,FALSE,"WWCM"}</definedName>
    <definedName name="pharma" hidden="1">{#N/A,#N/A,FALSE,"Sales Graph";#N/A,#N/A,FALSE,"PSBM";#N/A,#N/A,FALSE,"BUC Graph";#N/A,#N/A,FALSE,"P&amp;L - YTD"}</definedName>
    <definedName name="pl" hidden="1">{#N/A,#N/A,FALSE,"REPORT"}</definedName>
    <definedName name="PLCepi" hidden="1">{#N/A,#N/A,FALSE,"REPORT"}</definedName>
    <definedName name="PLProcef" hidden="1">{#N/A,#N/A,FALSE,"REPORT"}</definedName>
    <definedName name="PLTaxol" hidden="1">{#N/A,#N/A,FALSE,"REPORT"}</definedName>
    <definedName name="Pnl" hidden="1">{#N/A,#N/A,FALSE,"Pharm";#N/A,#N/A,FALSE,"WWCM"}</definedName>
    <definedName name="port29" hidden="1">{#N/A,#N/A,FALSE,"Pharm";#N/A,#N/A,FALSE,"WWCM"}</definedName>
    <definedName name="Procef" hidden="1">{#N/A,#N/A,FALSE,"Pharm";#N/A,#N/A,FALSE,"WWCM"}</definedName>
    <definedName name="prod" hidden="1">{#N/A,#N/A,FALSE,"Pharm";#N/A,#N/A,FALSE,"WWCM"}</definedName>
    <definedName name="productivity">#REF!</definedName>
    <definedName name="Provider.Dropdown">#REF!</definedName>
    <definedName name="qaz" hidden="1">{#N/A,#N/A,FALSE,"Pharm";#N/A,#N/A,FALSE,"WWCM"}</definedName>
    <definedName name="qertweyu" hidden="1">{#N/A,#N/A,FALSE,"REPORT"}</definedName>
    <definedName name="qetryywt" hidden="1">{#N/A,#N/A,FALSE,"REPORT"}</definedName>
    <definedName name="qqq" hidden="1">{#N/A,#N/A,FALSE,"Pharm";#N/A,#N/A,FALSE,"WWCM"}</definedName>
    <definedName name="qqwtweryey" hidden="1">{#N/A,#N/A,FALSE,"REPORT"}</definedName>
    <definedName name="Quarterly" hidden="1">{"Annual",#N/A,FALSE,"Sales &amp; Market";"Quarterly",#N/A,FALSE,"Sales &amp; Market"}</definedName>
    <definedName name="quarterly1" hidden="1">{"Annual",#N/A,FALSE,"Sales &amp; Market";"Quarterly",#N/A,FALSE,"Sales &amp; Market"}</definedName>
    <definedName name="qw" hidden="1">{#N/A,#N/A,FALSE,"REPORT"}</definedName>
    <definedName name="qwertqry" hidden="1">{#N/A,#N/A,FALSE,"REPORT"}</definedName>
    <definedName name="qwetqryetytu" hidden="1">{#N/A,#N/A,FALSE,"Pharm";#N/A,#N/A,FALSE,"WWCM"}</definedName>
    <definedName name="RangeChange" hidden="1">RangeChange</definedName>
    <definedName name="reggie" hidden="1">{#N/A,#N/A,FALSE,"Pharm";#N/A,#N/A,FALSE,"WWCM"}</definedName>
    <definedName name="resp." hidden="1">{#N/A,#N/A,FALSE,"Pharm";#N/A,#N/A,FALSE,"WWCM"}</definedName>
    <definedName name="rf2e" hidden="1">{#N/A,#N/A,FALSE,"Pharm";#N/A,#N/A,FALSE,"WWCM"}</definedName>
    <definedName name="rrrrr" hidden="1">{#N/A,#N/A,FALSE,"Pharm";#N/A,#N/A,FALSE,"WWCM"}</definedName>
    <definedName name="rwert" hidden="1">{#N/A,#N/A,FALSE,"Pharm";#N/A,#N/A,FALSE,"WWCM"}</definedName>
    <definedName name="sally" hidden="1">{#N/A,#N/A,FALSE,"Pharm";#N/A,#N/A,FALSE,"WWCM"}</definedName>
    <definedName name="ScenarioPlanning.S1.Dates">'[2]Scenario Planning'!$B$7:$E$7</definedName>
    <definedName name="ScenarioPlanning.S1.Percentages">#REF!</definedName>
    <definedName name="ScenarioPlanning.S2.Dates">'[2]Scenario Planning'!$B$27:$E$27</definedName>
    <definedName name="ScenarioPlanning.S2.Percentages">#REF!</definedName>
    <definedName name="SD" hidden="1">{#N/A,#N/A,FALSE,"Pharm";#N/A,#N/A,FALSE,"WWCM"}</definedName>
    <definedName name="sdafgs" hidden="1">{#N/A,#N/A,FALSE,"Pharm";#N/A,#N/A,FALSE,"WWCM"}</definedName>
    <definedName name="sdfh" hidden="1">{#N/A,#N/A,FALSE,"Pharm";#N/A,#N/A,FALSE,"WWCM"}</definedName>
    <definedName name="sdgagf" hidden="1">{#N/A,#N/A,FALSE,"Pharm";#N/A,#N/A,FALSE,"WWCM"}</definedName>
    <definedName name="sdsadasd" hidden="1">{#N/A,#N/A,FALSE,"Pharm";#N/A,#N/A,FALSE,"WWCM"}</definedName>
    <definedName name="sdsd" hidden="1">{#N/A,#N/A,FALSE,"REPORT"}</definedName>
    <definedName name="sencount" hidden="1">1</definedName>
    <definedName name="Setup.COVIDCategories.Category">#REF!</definedName>
    <definedName name="Setup.Departments.Department.All">#REF!</definedName>
    <definedName name="Setup.Departments.DeptIDDepartment">#REF!</definedName>
    <definedName name="Setup.Divisions.DivIDDivision">#REF!</definedName>
    <definedName name="Setup.Divisions.Division">#REF!</definedName>
    <definedName name="Setup.Funds.FundFundTitle">#REF!</definedName>
    <definedName name="Setup.Funds.FundTitle">#REF!</definedName>
    <definedName name="Setup.LineItems.All.LineItem">#REF!</definedName>
    <definedName name="Setup.LineItems.Detail.DetailLineItem">#REF!</definedName>
    <definedName name="Setup.LineItems.Statistics.LineItem">#REF!</definedName>
    <definedName name="Setup.LineItems.Summary.SummaryLineItem">#REF!</definedName>
    <definedName name="sf" hidden="1">{#N/A,#N/A,FALSE,"Sales Graph";#N/A,#N/A,FALSE,"BUC Graph";#N/A,#N/A,FALSE,"P&amp;L - YTD"}</definedName>
    <definedName name="sfdirect" hidden="1">{#N/A,#N/A,FALSE,"REPORT"}</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olver_lin" hidden="1">0</definedName>
    <definedName name="specialty">#REF!</definedName>
    <definedName name="SSD" hidden="1">{#N/A,#N/A,FALSE,"REPORT"}</definedName>
    <definedName name="sss" hidden="1">{#N/A,#N/A,FALSE,"Pharm";#N/A,#N/A,FALSE,"WWCM"}</definedName>
    <definedName name="Staril" hidden="1">{#N/A,#N/A,FALSE,"REPORT"}</definedName>
    <definedName name="StatisticsByDept.LineItem">#REF!</definedName>
    <definedName name="StratPlanAP" hidden="1">{#N/A,#N/A,FALSE,"Pharm";#N/A,#N/A,FALSE,"WWCM"}</definedName>
    <definedName name="SX"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syn" hidden="1">{#N/A,#N/A,FALSE,"Cover";#N/A,#N/A,FALSE,"Assumptions";#N/A,#N/A,FALSE,"Acquirer";#N/A,#N/A,FALSE,"Target";#N/A,#N/A,FALSE,"Income Statement";#N/A,#N/A,FALSE,"Summary Tables"}</definedName>
    <definedName name="taxol" hidden="1">{#N/A,#N/A,FALSE,"Pharm";#N/A,#N/A,FALSE,"WWCM"}</definedName>
    <definedName name="Tem" hidden="1">{#N/A,#N/A,FALSE,"Pharm";#N/A,#N/A,FALSE,"WWCM"}</definedName>
    <definedName name="teq" hidden="1">{#N/A,#N/A,FALSE,"Pharm";#N/A,#N/A,FALSE,"WWCM"}</definedName>
    <definedName name="Tequin" hidden="1">{#N/A,#N/A,FALSE,"Pharm";#N/A,#N/A,FALSE,"WWCM"}</definedName>
    <definedName name="tequinol" hidden="1">{#N/A,#N/A,FALSE,"REPORT"}</definedName>
    <definedName name="test" hidden="1">{#N/A,#N/A,FALSE,"Pharm";#N/A,#N/A,FALSE,"WWCM"}</definedName>
    <definedName name="teste" hidden="1">{#N/A,#N/A,FALSE,"Pharm";#N/A,#N/A,FALSE,"WWCM"}</definedName>
    <definedName name="tryeuyit" hidden="1">{#N/A,#N/A,FALSE,"Pharm";#N/A,#N/A,FALSE,"WWCM"}</definedName>
    <definedName name="tyutytyi" hidden="1">{#N/A,#N/A,FALSE,"Pharm";#N/A,#N/A,FALSE,"WWCM"}</definedName>
    <definedName name="tyyufkjkhjd" hidden="1">{#N/A,#N/A,FALSE,"Pharm";#N/A,#N/A,FALSE,"WWCM"}</definedName>
    <definedName name="VolumeMaster.Dates">'[2]Volume Master'!$CZ$6:$DO$6</definedName>
    <definedName name="VolumeMaster.WeightedAvg.S1.Budget">'[2]Volume Master'!$DD$9</definedName>
    <definedName name="VolumeMaster.WeightedAvg.S1.Forecast">'[2]Volume Master'!$CZ$9</definedName>
    <definedName name="VolumeMaster.WeightedAvg.S2.Budget">'[2]Volume Master'!$IP$9</definedName>
    <definedName name="VolumeMaster.WeightedAvg.S2.Forecast">'[2]Volume Master'!$IL$9</definedName>
    <definedName name="vvvv" hidden="1">{"DCF","UPSIDE CASE",FALSE,"Sheet1";"DCF","BASE CASE",FALSE,"Sheet1";"DCF","DOWNSIDE CASE",FALSE,"Sheet1"}</definedName>
    <definedName name="was" hidden="1">{#N/A,#N/A,FALSE,"Sales Graph";#N/A,#N/A,FALSE,"BUC Graph";#N/A,#N/A,FALSE,"P&amp;L - YTD"}</definedName>
    <definedName name="Waterfalls.BudgetPeriod">[2]Waterfalls!$B$52</definedName>
    <definedName name="Waterfalls.Display1000s">[2]Waterfalls!$B$4</definedName>
    <definedName name="Waterfalls.ForecastPeriod">[2]Waterfalls!$B$5</definedName>
    <definedName name="Waterfalls.Scenario">[2]Waterfalls!$B$6</definedName>
    <definedName name="Waterfalls.Scenario.Graph2">[2]Waterfalls!$B$53</definedName>
    <definedName name="wb" hidden="1">{#N/A,#N/A,FALSE,"Pharm";#N/A,#N/A,FALSE,"WWCM"}</definedName>
    <definedName name="wc" hidden="1">{#N/A,#N/A,FALSE,"Pharm";#N/A,#N/A,FALSE,"WWCM"}</definedName>
    <definedName name="we" hidden="1">{#N/A,#N/A,FALSE,"Pharm";#N/A,#N/A,FALSE,"WWCM"}</definedName>
    <definedName name="werrr" hidden="1">{#N/A,#N/A,FALSE,"Pharm";#N/A,#N/A,FALSE,"WWCM"}</definedName>
    <definedName name="working" hidden="1">{#N/A,#N/A,FALSE,"REPORT"}</definedName>
    <definedName name="wrn" hidden="1">{#N/A,#N/A,FALSE,"Sales"}</definedName>
    <definedName name="wrn.111111" hidden="1">{#N/A,#N/A,FALSE,"Pharm";#N/A,#N/A,FALSE,"WWCM"}</definedName>
    <definedName name="wrn.730." hidden="1">{#N/A,#N/A,FALSE,"REPORT"}</definedName>
    <definedName name="wrn.731" hidden="1">{#N/A,#N/A,FALSE,"REPORT"}</definedName>
    <definedName name="wrn.750." hidden="1">{#N/A,#N/A,FALSE,"REPORT"}</definedName>
    <definedName name="wrn.7501" hidden="1">{#N/A,#N/A,FALSE,"REPORT"}</definedName>
    <definedName name="wrn.760.16." hidden="1">{#N/A,#N/A,FALSE,"REPORT"}</definedName>
    <definedName name="wrn.7900" hidden="1">{#N/A,#N/A,FALSE,"REPORT"}</definedName>
    <definedName name="wrn.905" hidden="1">{#N/A,#N/A,FALSE,"REPORT"}</definedName>
    <definedName name="wrn.99999" hidden="1">{#N/A,#N/A,FALSE,"REPORT"}</definedName>
    <definedName name="wrn.aaa" hidden="1">{#N/A,#N/A,FALSE,"Pharm";#N/A,#N/A,FALSE,"WWCM"}</definedName>
    <definedName name="wrn.aaaaaaa" hidden="1">{#N/A,#N/A,FALSE,"Pharm";#N/A,#N/A,FALSE,"WWCM"}</definedName>
    <definedName name="wrn.Acquisition_matrix." hidden="1">{"Acq_matrix",#N/A,FALSE,"Acquisition Matrix"}</definedName>
    <definedName name="wrn.Actual._.Data._.Entry." hidden="1">{#N/A,#N/A,FALSE,"Sales"}</definedName>
    <definedName name="wrn.adj95." hidden="1">{"adj95mult",#N/A,FALSE,"COMPCO";"adj95est",#N/A,FALSE,"COMPCO"}</definedName>
    <definedName name="wrn.adj95a" hidden="1">{"adj95mult",#N/A,FALSE,"COMPCO";"adj95est",#N/A,FALSE,"COMPCO"}</definedName>
    <definedName name="wrn.Aging._.and._.Trend._.Analysis." hidden="1">{#N/A,#N/A,FALSE,"Aging Summary";#N/A,#N/A,FALSE,"Ratio Analysis";#N/A,#N/A,FALSE,"Test 120 Day Accts";#N/A,#N/A,FALSE,"Tickmarks"}</definedName>
    <definedName name="wrn.ALAN." hidden="1">{"CREDIT STATISTICS",#N/A,FALSE,"STATS";"CF_AND_IS",#N/A,FALSE,"PLAN";"DEBT SCHEDULE",#N/A,FALSE,"PLAN";"SUBSCRIBERS",#N/A,FALSE,"PLAN";"DETAIL_REV",#N/A,FALSE,"PLAN";"DETAIL_EXPENSE",#N/A,FALSE,"PLAN";"SALES_AND EXP_DRIVERS",#N/A,FALSE,"PLAN";"FIXED ASSETS",#N/A,FALSE,"PLAN";"DEPRECIATION SCHEDULE",#N/A,FALSE,"PLAN"}</definedName>
    <definedName name="wrn.all." hidden="1">{#N/A,#N/A,FALSE,"cpt"}</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nnual_n_Quarterly." hidden="1">{"Annual",#N/A,FALSE,"Sales &amp; Market";"Quarterly",#N/A,FALSE,"Sales &amp; Market"}</definedName>
    <definedName name="wrn.AQUIROR._.DCF." hidden="1">{"AQUIRORDCF",#N/A,FALSE,"Merger consequences";"Acquirorassns",#N/A,FALSE,"Merger consequences"}</definedName>
    <definedName name="wrn.backup." hidden="1">{"background",#N/A,FALSE,"CS First Boston Merger Model";"inputs",#N/A,FALSE,"CS First Boston Merger Model"}</definedName>
    <definedName name="wrn.Bank._.Report." hidden="1">{"Title Page",#N/A,FALSE,"Title Page";"Table of Contents",#N/A,FALSE,"Table of Contents";"Balance Sheet",#N/A,FALSE,"Balance Sheet";"Inc Stmt (Bank Version)",#N/A,FALSE,"Income Stmt &amp; RE";"Notes to FS (Bank Version)",#N/A,FALSE,"Notes to FS";"Notes to FS-Loans (Bank Version)",#N/A,FALSE,"Notes to FS-Loans";"Schedules (Bank Version)",#N/A,FALSE,"Schedules"}</definedName>
    <definedName name="wrn.Basic." hidden="1">{#N/A,#N/A,FALSE,"Cover";#N/A,#N/A,FALSE,"Assumptions";#N/A,#N/A,FALSE,"Acquirer";#N/A,#N/A,FALSE,"Target";#N/A,#N/A,FALSE,"Income Statement";#N/A,#N/A,FALSE,"Summary Tables"}</definedName>
    <definedName name="wrn.BidCo." hidden="1">{#N/A,#N/A,FALSE,"BidCo Assumptions";#N/A,#N/A,FALSE,"Credit Stats";#N/A,#N/A,FALSE,"Bidco Summary";#N/A,#N/A,FALSE,"BIDCO Consolidated"}</definedName>
    <definedName name="wrn.bm"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Buildups." hidden="1">{"ACQ",#N/A,FALSE,"ACQUISITIONS";"ACQF",#N/A,FALSE,"ACQUISITIONS";"PF",#N/A,FALSE,"PROYECTOVILA";"PV",#N/A,FALSE,"PROYECTOVILA";"Fee Dev",#N/A,FALSE,"DEVELOPMENT GROWTH";"gd",#N/A,FALSE,"DEVELOPMENT GROWTH"}</definedName>
    <definedName name="wrn.Cardiovasculars." hidden="1">{#N/A,#N/A,FALSE,"Card";#N/A,#N/A,FALSE,"Prav";#N/A,#N/A,FALSE,"Irbe";#N/A,#N/A,FALSE,"Plavix";#N/A,#N/A,FALSE,"Capt";#N/A,#N/A,FALSE,"Fosi"}</definedName>
    <definedName name="wrn.Central._.Nervous._.System." hidden="1">{#N/A,#N/A,FALSE,"CNS";#N/A,#N/A,FALSE,"Serz";#N/A,#N/A,FALSE,"Ace"}</definedName>
    <definedName name="wrn.Client._.cfbs." hidden="1">{"client cfbs",#N/A,FALSE,"Client"}</definedName>
    <definedName name="wrn.Client._.is." hidden="1">{"client is",#N/A,FALSE,"Client"}</definedName>
    <definedName name="wrn.Client._.stats." hidden="1">{"client stats",#N/A,FALSE,"Client"}</definedName>
    <definedName name="wrn.COMPCO." hidden="1">{"Page1",#N/A,FALSE,"CompCo";"Page2",#N/A,FALSE,"CompCo"}</definedName>
    <definedName name="wrn.compco2" hidden="1">{"mult96",#N/A,FALSE,"PETCOMP";"est96",#N/A,FALSE,"PETCOMP";"mult95",#N/A,FALSE,"PETCOMP";"est95",#N/A,FALSE,"PETCOMP";"multltm",#N/A,FALSE,"PETCOMP";"resultltm",#N/A,FALSE,"PETCOMP"}</definedName>
    <definedName name="wrn.Consumer._.Medicines." hidden="1">{#N/A,#N/A,FALSE,"OTC";#N/A,#N/A,FALSE,"Ther";#N/A,#N/A,FALSE,"Temp";#N/A,#N/A,FALSE,"Exce";#N/A,#N/A,FALSE,"Buff";#N/A,#N/A,FALSE,"Picot";#N/A,#N/A,FALSE,"Luftal";#N/A,#N/A,FALSE,"Comt"}</definedName>
    <definedName name="wrn.DCF." hidden="1">{"DCF1",#N/A,FALSE,"SIERRA DCF";"MATRIX1",#N/A,FALSE,"SIERRA DCF"}</definedName>
    <definedName name="wrn.DCF._.Valuation." hidden="1">{"value box",#N/A,TRUE,"DPL Inc. Fin Statements";"unlevered free cash flows",#N/A,TRUE,"DPL Inc. Fin Statements"}</definedName>
    <definedName name="wrn.DCF_Terminal_Value_qchm." hidden="1">{"qchm_dcf",#N/A,FALSE,"QCHMDCF2";"qchm_terminal",#N/A,FALSE,"QCHMDCF2"}</definedName>
    <definedName name="wrn.Detail._.Balance._.Sheet." hidden="1">{#N/A,#N/A,FALSE,"Detail"}</definedName>
    <definedName name="wrn.Detail_Projection." hidden="1">{#N/A,#N/A,FALSE,"Detail YTD"}</definedName>
    <definedName name="wrn.Economic._.Value._.Added._.Analysis." hidden="1">{"EVA",#N/A,FALSE,"EVA";"WACC",#N/A,FALSE,"WACC"}</definedName>
    <definedName name="wrn.Entire._.Model." hidden="1">{#N/A,#N/A,FALSE,"TOC";#N/A,#N/A,FALSE,"ASS";#N/A,#N/A,FALSE,"CF";#N/A,#N/A,FALSE,"Tariff";#N/A,#N/A,FALSE,"Price";#N/A,#N/A,FALSE,"RESERVE";#N/A,#N/A,FALSE,"FUEL&amp;MTC";#N/A,#N/A,FALSE,"DRAW";#N/A,#N/A,FALSE,"IDC";#N/A,#N/A,FALSE,"FIN";#N/A,#N/A,FALSE,"TAXES";#N/A,#N/A,FALSE,"DEPR";#N/A,#N/A,FALSE,"BS";#N/A,#N/A,FALSE,"Perf";#N/A,#N/A,FALSE,"ELOANS";#N/A,#N/A,FALSE,"RETURNS";#N/A,#N/A,FALSE,"ENE";#N/A,#N/A,FALSE,"EINC";#N/A,#N/A,FALSE,"DSCR"}</definedName>
    <definedName name="wrn.FCB." hidden="1">{"FCB_ALL",#N/A,FALSE,"FCB"}</definedName>
    <definedName name="wrn.fcb2" hidden="1">{"FCB_ALL",#N/A,FALSE,"FCB"}</definedName>
    <definedName name="wrn.Financials." hidden="1">{#N/A,#N/A,TRUE,"Income Statement";#N/A,#N/A,TRUE,"Balance Sheet";#N/A,#N/A,TRUE,"Cash Flow"}</definedName>
    <definedName name="wrn.Financials_long." hidden="1">{"IS",#N/A,FALSE,"Financials2 (Expanded)";"bsa",#N/A,FALSE,"Financials2 (Expanded)";"BS",#N/A,FALSE,"Financials2 (Expanded)";"CF",#N/A,FALSE,"Financials2 (Expanded)"}</definedName>
    <definedName name="wrn.FOUR._.CASES." hidden="1">{"MODEL","ALL STOCK",FALSE,"CS First Boston Merger Model";"MODEL","ALL CASH",FALSE,"CS First Boston Merger Model";"MODEL","ALL CASH WITH EQUITY OFFERING",FALSE,"CS First Boston Merger Model";"MODEL","HALF CASH/HALF STOCK",FALSE,"CS First Boston Merger Model"}</definedName>
    <definedName name="wrn.Full." hidden="1">{"Comp1",#N/A,FALSE,"COMP";"Comp2",#N/A,FALSE,"COMP";"Comp3",#N/A,FALSE,"COMP";"Comp4",#N/A,FALSE,"COMP"}</definedName>
    <definedName name="wrn.Full._.Monty." hidden="1">{"ROIC",#N/A,FALSE,"ROIC";"Graphs",#N/A,FALSE,"TY analysis";"fcf",#N/A,FALSE,"FCF";"Matrix_2004",#N/A,FALSE,"MATRIX(2004)";"matrix_2008",#N/A,FALSE,"MATRIX(2008)";"FS_Condensed",#N/A,FALSE,"Financial Statements2";"TAXES",#N/A,FALSE,"Taxes";"DEBT_INVEST",#N/A,FALSE,"Debt&amp;Investment Schedule";"Main_menu",#N/A,FALSE,"Main Menu"}</definedName>
    <definedName name="wrn.full._.report."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wrn.General._.OTC." hidden="1">{#N/A,#N/A,FALSE,"Title Page (3)";#N/A,#N/A,FALSE,"YTD - OTC";#N/A,#N/A,FALSE,"MTH - OTC"}</definedName>
    <definedName name="wrn.General._.Pharm." hidden="1">{#N/A,#N/A,FALSE,"Title Page (2)";#N/A,#N/A,FALSE,"YTD - Pharm";#N/A,#N/A,FALSE,"MTH - Pharm"}</definedName>
    <definedName name="wrn.General._.Total." hidden="1">{#N/A,#N/A,FALSE,"Title Page (4)";#N/A,#N/A,FALSE,"YTD - Total";#N/A,#N/A,FALSE,"MTH - Total"}</definedName>
    <definedName name="wrn.Infectious._.Diseases." hidden="1">{#N/A,#N/A,FALSE,"Anti";#N/A,#N/A,FALSE,"Cefa";#N/A,#N/A,FALSE,"Ceph";#N/A,#N/A,FALSE,"Cefp";#N/A,#N/A,FALSE,"Cefe";#N/A,#N/A,FALSE,"Pens";#N/A,#N/A,FALSE,"Ampi";#N/A,#N/A,FALSE,"Amox";#N/A,#N/A,FALSE,"Isox";#N/A,#N/A,FALSE,"Aztr";#N/A,#N/A,FALSE,"Videx";#N/A,#N/A,FALSE,"Zerit"}</definedName>
    <definedName name="wrn.Internal._.is." hidden="1">{"internal is",#N/A,FALSE,"Model"}</definedName>
    <definedName name="wrn.Internal._.Report._.for._.Martha." hidden="1">{"Title Page",#N/A,FALSE,"Title Page";"Table of Contents",#N/A,FALSE,"Table of Contents";"Balance Sheet",#N/A,FALSE,"Balance Sheet";"Inc Stmt - Internal",#N/A,FALSE,"Income Stmt &amp; RE";"Inc Stmt (Bank Version)",#N/A,FALSE,"Income Stmt &amp; RE";"Schedules - Internal Version",#N/A,FALSE,"Schedules";"Schedules (Bank Version)",#N/A,FALSE,"Schedules";"Notes to FS - Internal",#N/A,FALSE,"Notes to FS";"Notes to FS (Bank Version)",#N/A,FALSE,"Notes to FS";"Notes to FS-Loans (Internal)",#N/A,FALSE,"Notes to FS-Loans";"Notes to FS-Loans (Bank Version)",#N/A,FALSE,"Notes to FS-Loans"}</definedName>
    <definedName name="wrn.Oncology." hidden="1">{#N/A,#N/A,FALSE,"Onco";#N/A,#N/A,FALSE,"Taxol";#N/A,#N/A,FALSE,"UFT";#N/A,#N/A,FALSE,"Carb"}</definedName>
    <definedName name="wrn.OTC._.Market._.Report." hidden="1">{#N/A,#N/A,FALSE,"Sales Graph";#N/A,#N/A,FALSE,"BUC Graph";#N/A,#N/A,FALSE,"P&amp;L - YTD"}</definedName>
    <definedName name="wrn.Other._.Pharm." hidden="1">{#N/A,#N/A,FALSE,"Other";#N/A,#N/A,FALSE,"Ace";#N/A,#N/A,FALSE,"Derm"}</definedName>
    <definedName name="wrn.OUTPUT." hidden="1">{"DCF","UPSIDE CASE",FALSE,"Sheet1";"DCF","BASE CASE",FALSE,"Sheet1";"DCF","DOWNSIDE CASE",FALSE,"Sheet1"}</definedName>
    <definedName name="wrn.p" hidden="1">{#N/A,#N/A,FALSE,"1";#N/A,#N/A,FALSE,"2";#N/A,#N/A,FALSE,"16 - 17";#N/A,#N/A,FALSE,"18 - 19";#N/A,#N/A,FALSE,"26";#N/A,#N/A,FALSE,"27";#N/A,#N/A,FALSE,"28"}</definedName>
    <definedName name="wrn.Pharm._.Market._.Report." hidden="1">{#N/A,#N/A,FALSE,"Sales Graph";#N/A,#N/A,FALSE,"PSBM";#N/A,#N/A,FALSE,"BUC Graph";#N/A,#N/A,FALSE,"P&amp;L - YTD"}</definedName>
    <definedName name="wrn.Pharmaceuticals."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wrn.Portrait._.letter._.is." hidden="1">{"portrait letter is",#N/A,FALSE,"Model"}</definedName>
    <definedName name="wrn.ppp" hidden="1">{#N/A,#N/A,FALSE,"1";#N/A,#N/A,FALSE,"2";#N/A,#N/A,FALSE,"16 - 17";#N/A,#N/A,FALSE,"18 - 19";#N/A,#N/A,FALSE,"26";#N/A,#N/A,FALSE,"27";#N/A,#N/A,FALSE,"28"}</definedName>
    <definedName name="wrn.prin2._.all." hidden="1">{#N/A,#N/A,FALSE,"Pharm";#N/A,#N/A,FALSE,"WWCM"}</definedName>
    <definedName name="wrn.prin3" hidden="1">{#N/A,#N/A,FALSE,"Pharm";#N/A,#N/A,FALSE,"WWCM"}</definedName>
    <definedName name="wrn.print" hidden="1">{#N/A,#N/A,FALSE,"Pharm";#N/A,#N/A,FALSE,"WWCM"}</definedName>
    <definedName name="wrn.Print." hidden="1">{"vi1",#N/A,FALSE,"Financial Statements";"vi2",#N/A,FALSE,"Financial Statements";#N/A,#N/A,FALSE,"DCF"}</definedName>
    <definedName name="wrn.PRINT._.ALL." hidden="1">{#N/A,#N/A,FALSE,"Pharm";#N/A,#N/A,FALSE,"WWCM"}</definedName>
    <definedName name="wrn.PRINT._.ALL.2" hidden="1">{#N/A,#N/A,FALSE,"Pharm";#N/A,#N/A,FALSE,"WWCM"}</definedName>
    <definedName name="wrn.print._.all2" hidden="1">{#N/A,#N/A,FALSE,"Pharm";#N/A,#N/A,FALSE,"WWCM"}</definedName>
    <definedName name="wrn.Print._.Report." hidden="1">{"MPODE 1",#N/A,FALSE,"Scenarios";"CAPEX",#N/A,FALSE,"DEPRECIACIONES";"Trans Costs",#N/A,FALSE,"Transmission";"Trans Revenue",#N/A,FALSE,"Transmission";"Revenues Summary",#N/A,FALSE,"Revenues";"Assumptions General",#N/A,FALSE,"assumptions";"Assumptions Summary",#N/A,FALSE,"assumptions";"Flores 1",#N/A,FALSE,"assumptions";"Tebsa 4",#N/A,FALSE,"assumptions";"Tebsa 7",#N/A,FALSE,"assumptions";"Termoballenas 1",#N/A,FALSE,"assumptions";"Termoballenas 2",#N/A,FALSE,"assumptions";"Termochinu 5",#N/A,FALSE,"assumptions";"Termochinu 6",#N/A,FALSE,"assumptions";"Termochinu 7",#N/A,FALSE,"assumptions";"Termochinu 8",#N/A,FALSE,"assumptions";"Termoguajira 1",#N/A,FALSE,"assumptions";"Termoguajira 2",#N/A,FALSE,"assumptions";"Monetary gain",#N/A,FALSE,"capex &amp; dep";"Income Statement",#N/A,FALSE,"Fin Stmts";"Balance Sheet",#N/A,FALSE,"Fin Stmts";"Cash Flow",#N/A,FALSE,"Fin Stmts";"Labor Personnel\",#N/A,FALSE,"Labor";"TEBSA PPA",#N/A,FALSE,"TEBSA";"Free Cash Flow",#N/A,FALSE,"Valuation";"Valuation",#N/A,FALSE,"Valuation";#N/A,#N/A,FALSE,"Work Cap"}</definedName>
    <definedName name="wrn.print._all1." hidden="1">{#N/A,#N/A,FALSE,"Pharm";#N/A,#N/A,FALSE,"WWCM"}</definedName>
    <definedName name="wrn.print2" hidden="1">{#N/A,#N/A,FALSE,"Pharm";#N/A,#N/A,FALSE,"WWCM"}</definedName>
    <definedName name="wrn.PrintAll." hidden="1">{"PA1",#N/A,TRUE,"BORDMW";"pa2",#N/A,TRUE,"BORDMW";"PA3",#N/A,TRUE,"BORDMW";"PA4",#N/A,TRUE,"BORDMW"}</definedName>
    <definedName name="wrn.products" hidden="1">{#N/A,#N/A,FALSE,"1";#N/A,#N/A,FALSE,"2";#N/A,#N/A,FALSE,"16 - 17";#N/A,#N/A,FALSE,"18 - 19";#N/A,#N/A,FALSE,"26";#N/A,#N/A,FALSE,"27";#N/A,#N/A,FALSE,"28"}</definedName>
    <definedName name="wrn.Products." hidden="1">{#N/A,#N/A,FALSE,"1";#N/A,#N/A,FALSE,"2";#N/A,#N/A,FALSE,"16 - 17";#N/A,#N/A,FALSE,"18 - 19";#N/A,#N/A,FALSE,"26";#N/A,#N/A,FALSE,"27";#N/A,#N/A,FALSE,"28"}</definedName>
    <definedName name="wrn.pror" hidden="1">{#N/A,#N/A,FALSE,"Pharm";#N/A,#N/A,FALSE,"WWCM"}</definedName>
    <definedName name="wrn.report._.set._.with._.311." hidden="1">{"summary report",#N/A,FALSE,"SUMMARY REPORT";"salary model ytd",#N/A,FALSE,"SALARY MODEL - YTD";"salary model mtd",#N/A,FALSE,"SALARY MODEL - MTD";"detail 311",#N/A,FALSE,"311 ACTUAL"}</definedName>
    <definedName name="wrn.report._.set._.without._.311." hidden="1">{"summary report",#N/A,FALSE,"SUMMARY REPORT";"salary model ytd",#N/A,FALSE,"SALARY MODEL - YTD";"salary model mtd",#N/A,FALSE,"SALARY MODEL - MTD"}</definedName>
    <definedName name="wrn.sales." hidden="1">{"sales",#N/A,FALSE,"Sales";"sales existing",#N/A,FALSE,"Sales";"sales rd1",#N/A,FALSE,"Sales";"sales rd2",#N/A,FALSE,"Sales"}</definedName>
    <definedName name="wrn.SHORT." hidden="1">{"CREDIT STATISTICS",#N/A,FALSE,"STATS";"CF_AND_IS",#N/A,FALSE,"PLAN";"BALSHEET",#N/A,FALSE,"BALANCE SHEET"}</definedName>
    <definedName name="wrn.STAND_ALONE_BOTH." hidden="1">{"FCB_ALL",#N/A,FALSE,"FCB";"GREY_ALL",#N/A,FALSE,"GREY"}</definedName>
    <definedName name="wrn.SUMMARY."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wrn.TARGET._.DCF." hidden="1">{"targetdcf",#N/A,FALSE,"Merger consequences";"TARGETASSU",#N/A,FALSE,"Merger consequences";"TERMINAL VALUE",#N/A,FALSE,"Merger consequences"}</definedName>
    <definedName name="wrn.todo." hidden="1">{#N/A,#N/A,FALSE,"Hip.Bas";#N/A,#N/A,FALSE,"ventas";#N/A,#N/A,FALSE,"ingre-Año";#N/A,#N/A,FALSE,"ventas-Año";#N/A,#N/A,FALSE,"Costepro";#N/A,#N/A,FALSE,"inversion";#N/A,#N/A,FALSE,"personal";#N/A,#N/A,FALSE,"Gastos-V";#N/A,#N/A,FALSE,"Circulante";#N/A,#N/A,FALSE,"CONSOLI";#N/A,#N/A,FALSE,"Es-Fin";#N/A,#N/A,FALSE,"Margen-P"}</definedName>
    <definedName name="wrn.Total._.Business." hidden="1">{#N/A,#N/A,FALSE,"Total";#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N/A,#N/A,FALSE,"OTC";#N/A,#N/A,FALSE,"Ther";#N/A,#N/A,FALSE,"Temp";#N/A,#N/A,FALSE,"Exce";#N/A,#N/A,FALSE,"Buff";#N/A,#N/A,FALSE,"Picot";#N/A,#N/A,FALSE,"Luftal";#N/A,#N/A,FALSE,"Comt"}</definedName>
    <definedName name="wrn.Total._.Market._.Report." hidden="1">{#N/A,#N/A,FALSE,"Sales Graph";#N/A,#N/A,FALSE,"BUC Graph";#N/A,#N/A,FALSE,"P&amp;L - YTD"}</definedName>
    <definedName name="wrn.Wacc." hidden="1">{"Area1",#N/A,FALSE,"OREWACC";"Area2",#N/A,FALSE,"OREWACC"}</definedName>
    <definedName name="wrn_eva" hidden="1">{"EVA",#N/A,FALSE,"EVA";"WACC",#N/A,FALSE,"WACC"}</definedName>
    <definedName name="wrn_otpt" hidden="1">{"DCF","UPSIDE CASE",FALSE,"Sheet1";"DCF","BASE CASE",FALSE,"Sheet1";"DCF","DOWNSIDE CASE",FALSE,"Sheet1"}</definedName>
    <definedName name="wrna.prod" hidden="1">{#N/A,#N/A,FALSE,"1";#N/A,#N/A,FALSE,"2";#N/A,#N/A,FALSE,"16 - 17";#N/A,#N/A,FALSE,"18 - 19";#N/A,#N/A,FALSE,"26";#N/A,#N/A,FALSE,"27";#N/A,#N/A,FALSE,"28"}</definedName>
    <definedName name="WRR" hidden="1">{#N/A,#N/A,FALSE,"Pharm";#N/A,#N/A,FALSE,"WWCM"}</definedName>
    <definedName name="wrrrrr" hidden="1">{#N/A,#N/A,FALSE,"REPORT"}</definedName>
    <definedName name="wRVUs.NumOfMonths">[2]wRVUs!$J$1</definedName>
    <definedName name="wv" hidden="1">{#N/A,#N/A,FALSE,"Pharm";#N/A,#N/A,FALSE,"WWCM"}</definedName>
    <definedName name="ww" hidden="1">{#N/A,#N/A,FALSE,"Pharm";#N/A,#N/A,FALSE,"WWCM"}</definedName>
    <definedName name="wx" hidden="1">{#N/A,#N/A,FALSE,"Pharm";#N/A,#N/A,FALSE,"WWCM"}</definedName>
    <definedName name="x" hidden="1">{#N/A,#N/A,FALSE,"REPORT"}</definedName>
    <definedName name="xcv" hidden="1">{#N/A,#N/A,FALSE,"Pharm";#N/A,#N/A,FALSE,"WWCM"}</definedName>
    <definedName name="xx" hidden="1">{#N/A,#N/A,FALSE,"REPORT"}</definedName>
    <definedName name="XXX" hidden="1">{#N/A,#N/A,FALSE,"Other";#N/A,#N/A,FALSE,"Ace";#N/A,#N/A,FALSE,"Derm"}</definedName>
    <definedName name="xxxxx" hidden="1">{#N/A,#N/A,FALSE,"Pharm";#N/A,#N/A,FALSE,"WWCM"}</definedName>
    <definedName name="y" hidden="1">{#N/A,#N/A,FALSE,"Pharm";#N/A,#N/A,FALSE,"WWCM"}</definedName>
    <definedName name="yyy" hidden="1">{#N/A,#N/A,FALSE,"Other";#N/A,#N/A,FALSE,"Ace";#N/A,#N/A,FALSE,"Derm"}</definedName>
    <definedName name="Z_0D0B497D_21F8_11D5_91EF_00B0D058E5A7_.wvu.Cols" hidden="1">#REF!</definedName>
    <definedName name="Z_0D0B497D_21F8_11D5_91EF_00B0D058E5A7_.wvu.FilterData" hidden="1">#REF!</definedName>
    <definedName name="zhu" hidden="1">{#N/A,#N/A,FALSE,"REPORT"}</definedName>
    <definedName name="zhutr" hidden="1">{#N/A,#N/A,FALSE,"REPORT"}</definedName>
    <definedName name="ZSZ" hidden="1">{#N/A,#N/A,FALSE,"Phar";#N/A,#N/A,FALSE,"Card";#N/A,#N/A,FALSE,"Prav";#N/A,#N/A,FALSE,"Irbe";#N/A,#N/A,FALSE,"Plavix";#N/A,#N/A,FALSE,"Capt";#N/A,#N/A,FALSE,"Fosi";#N/A,#N/A,FALSE,"Anti";#N/A,#N/A,FALSE,"Cefa";#N/A,#N/A,FALSE,"Ceph";#N/A,#N/A,FALSE,"Cefp";#N/A,#N/A,FALSE,"Cefe";#N/A,#N/A,FALSE,"Pens";#N/A,#N/A,FALSE,"Ampi";#N/A,#N/A,FALSE,"Amox";#N/A,#N/A,FALSE,"Isox";#N/A,#N/A,FALSE,"Aztr";#N/A,#N/A,FALSE,"Videx";#N/A,#N/A,FALSE,"Zerit";#N/A,#N/A,FALSE,"CNS";#N/A,#N/A,FALSE,"Serz";#N/A,#N/A,FALSE,"Onco";#N/A,#N/A,FALSE,"Taxol";#N/A,#N/A,FALSE,"UFT";#N/A,#N/A,FALSE,"Carb";#N/A,#N/A,FALSE,"Derm";#N/A,#N/A,FALSE,"Other";#N/A,#N/A,FALSE,"Ace"}</definedName>
    <definedName name="zza4pg" hidden="1">{#N/A,#N/A,FALSE,"REPORT"}</definedName>
    <definedName name="zzee" hidden="1">{#N/A,#N/A,FALSE,"Pharm";#N/A,#N/A,FALSE,"WWCM"}</definedName>
    <definedName name="zzzzz" hidden="1">{#N/A,#N/A,FALSE,"REPORT"}</definedName>
    <definedName name="고" hidden="1">{#N/A,#N/A,FALSE,"REPORT"}</definedName>
    <definedName name="ㄶㅇ노ㅗㄶ호" hidden="1">{#N/A,#N/A,FALSE,"REPORT"}</definedName>
    <definedName name="미애" hidden="1">{#N/A,#N/A,FALSE,"REPORT"}</definedName>
  </definedNames>
  <calcPr calcId="191029"/>
  <pivotCaches>
    <pivotCache cacheId="2" r:id="rId27"/>
    <pivotCache cacheId="3"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27" l="1"/>
  <c r="R11" i="27" s="1"/>
  <c r="Q10" i="27"/>
  <c r="R10" i="27" s="1"/>
  <c r="Q9" i="27"/>
  <c r="R9" i="27" s="1"/>
  <c r="Q8" i="27"/>
  <c r="R8" i="27" s="1"/>
  <c r="Q7" i="27"/>
  <c r="R7" i="27" s="1"/>
  <c r="X6" i="27"/>
  <c r="Y6" i="27" s="1"/>
  <c r="Z6" i="27" s="1"/>
  <c r="Z15" i="27" s="1"/>
  <c r="R6" i="27"/>
  <c r="Q6" i="27"/>
  <c r="Q5" i="27"/>
  <c r="R5" i="27" s="1"/>
  <c r="R4" i="27"/>
  <c r="Q4" i="27"/>
  <c r="Q3" i="27"/>
  <c r="R3" i="27" s="1"/>
  <c r="R15" i="27" s="1"/>
  <c r="AM14" i="25" l="1"/>
  <c r="AK12" i="25"/>
  <c r="AL12" i="25" s="1"/>
  <c r="AK11" i="25"/>
  <c r="AL11" i="25" s="1"/>
  <c r="AK10" i="25"/>
  <c r="AL10" i="25" s="1"/>
  <c r="AK9" i="25"/>
  <c r="AL9" i="25" s="1"/>
  <c r="AK8" i="25"/>
  <c r="AL8" i="25" s="1"/>
  <c r="AK7" i="25"/>
  <c r="AL7" i="25" s="1"/>
  <c r="AK6" i="25"/>
  <c r="AL6" i="25" s="1"/>
  <c r="AK5" i="25"/>
  <c r="AL5" i="25" s="1"/>
  <c r="AK4" i="25"/>
  <c r="AL4" i="25" s="1"/>
  <c r="AL14" i="25" s="1"/>
  <c r="K5" i="24" l="1"/>
  <c r="L5" i="24" s="1"/>
  <c r="N5" i="24" s="1"/>
  <c r="K4" i="24"/>
  <c r="L4" i="24" s="1"/>
  <c r="N4" i="24" s="1"/>
  <c r="K3" i="24"/>
  <c r="L3" i="24" s="1"/>
  <c r="N3" i="24" s="1"/>
  <c r="N7" i="24" s="1"/>
  <c r="I119" i="3"/>
  <c r="I113" i="3"/>
  <c r="I117" i="3" s="1"/>
  <c r="N20" i="23" l="1"/>
  <c r="M20" i="23"/>
  <c r="J20" i="23"/>
  <c r="I20" i="23"/>
  <c r="F20" i="23"/>
  <c r="O18" i="23"/>
  <c r="G18" i="23"/>
  <c r="O17" i="23"/>
  <c r="O14" i="23"/>
  <c r="N12" i="23"/>
  <c r="M12" i="23"/>
  <c r="L12" i="23"/>
  <c r="L20" i="23" s="1"/>
  <c r="K12" i="23"/>
  <c r="K20" i="23" s="1"/>
  <c r="J12" i="23"/>
  <c r="I12" i="23"/>
  <c r="H12" i="23"/>
  <c r="H20" i="23" s="1"/>
  <c r="G12" i="23"/>
  <c r="G20" i="23" s="1"/>
  <c r="F12" i="23"/>
  <c r="O11" i="23"/>
  <c r="O10" i="23"/>
  <c r="O9" i="23"/>
  <c r="O12" i="23" s="1"/>
  <c r="O20" i="23" s="1"/>
  <c r="O8" i="23"/>
  <c r="O7" i="23"/>
  <c r="O6" i="23"/>
  <c r="I38" i="20"/>
  <c r="I38" i="16"/>
  <c r="I77" i="3" l="1"/>
  <c r="I78" i="3"/>
  <c r="I79" i="3"/>
  <c r="I80" i="3"/>
  <c r="I81" i="3"/>
  <c r="I82" i="3"/>
  <c r="I83" i="3"/>
  <c r="E69" i="11"/>
  <c r="G69" i="11"/>
  <c r="E70" i="11"/>
  <c r="G70" i="11"/>
  <c r="E71" i="11"/>
  <c r="G71" i="11"/>
  <c r="E72" i="11"/>
  <c r="G72" i="11"/>
  <c r="E73" i="11"/>
  <c r="G73" i="11"/>
  <c r="E74" i="11"/>
  <c r="G74" i="11"/>
  <c r="E75" i="11"/>
  <c r="G75" i="11"/>
  <c r="E76" i="11"/>
  <c r="G76" i="11"/>
  <c r="E77" i="11"/>
  <c r="G77" i="11"/>
  <c r="E78" i="11"/>
  <c r="G78" i="11"/>
  <c r="E79" i="11"/>
  <c r="G79" i="11"/>
  <c r="E80" i="11"/>
  <c r="G80" i="11"/>
  <c r="E81" i="11"/>
  <c r="G81" i="11"/>
  <c r="E82" i="11"/>
  <c r="G82" i="11"/>
  <c r="E83" i="11"/>
  <c r="G83" i="11"/>
  <c r="E84" i="11"/>
  <c r="G84" i="11"/>
  <c r="E85" i="11"/>
  <c r="G85" i="11"/>
  <c r="E86" i="11"/>
  <c r="G86" i="11"/>
  <c r="E69" i="18"/>
  <c r="G69" i="18"/>
  <c r="E70" i="18"/>
  <c r="G70" i="18"/>
  <c r="E71" i="18"/>
  <c r="G71" i="18"/>
  <c r="E72" i="18"/>
  <c r="G72" i="18"/>
  <c r="E73" i="18"/>
  <c r="G73" i="18"/>
  <c r="E74" i="18"/>
  <c r="G74" i="18"/>
  <c r="E75" i="18"/>
  <c r="G75" i="18"/>
  <c r="E76" i="18"/>
  <c r="G76" i="18"/>
  <c r="E77" i="18"/>
  <c r="G77" i="18"/>
  <c r="E78" i="18"/>
  <c r="G78" i="18"/>
  <c r="E79" i="18"/>
  <c r="G79" i="18"/>
  <c r="E80" i="18"/>
  <c r="G80" i="18"/>
  <c r="E81" i="18"/>
  <c r="G81" i="18"/>
  <c r="E82" i="18"/>
  <c r="G82" i="18"/>
  <c r="E83" i="18"/>
  <c r="G83" i="18"/>
  <c r="E84" i="18"/>
  <c r="G84" i="18"/>
  <c r="E85" i="18"/>
  <c r="G85" i="18"/>
  <c r="E86" i="18"/>
  <c r="G86" i="18"/>
  <c r="E69" i="19"/>
  <c r="G69" i="19"/>
  <c r="E70" i="19"/>
  <c r="G70" i="19"/>
  <c r="E71" i="19"/>
  <c r="G71" i="19"/>
  <c r="E72" i="19"/>
  <c r="G72" i="19"/>
  <c r="E73" i="19"/>
  <c r="G73" i="19"/>
  <c r="E74" i="19"/>
  <c r="G74" i="19"/>
  <c r="E75" i="19"/>
  <c r="G75" i="19"/>
  <c r="E76" i="19"/>
  <c r="G76" i="19"/>
  <c r="E77" i="19"/>
  <c r="G77" i="19"/>
  <c r="E78" i="19"/>
  <c r="G78" i="19"/>
  <c r="E79" i="19"/>
  <c r="G79" i="19"/>
  <c r="E80" i="19"/>
  <c r="G80" i="19"/>
  <c r="E81" i="19"/>
  <c r="G81" i="19"/>
  <c r="E82" i="19"/>
  <c r="G82" i="19"/>
  <c r="E83" i="19"/>
  <c r="G83" i="19"/>
  <c r="E84" i="19"/>
  <c r="G84" i="19"/>
  <c r="E85" i="19"/>
  <c r="G85" i="19"/>
  <c r="E86" i="19"/>
  <c r="G86" i="19"/>
  <c r="E69" i="20"/>
  <c r="G69" i="20"/>
  <c r="E70" i="20"/>
  <c r="G70" i="20"/>
  <c r="E71" i="20"/>
  <c r="G71" i="20"/>
  <c r="E72" i="20"/>
  <c r="G72" i="20"/>
  <c r="E73" i="20"/>
  <c r="G73" i="20"/>
  <c r="E74" i="20"/>
  <c r="G74" i="20"/>
  <c r="E75" i="20"/>
  <c r="G75" i="20"/>
  <c r="E76" i="20"/>
  <c r="G76" i="20"/>
  <c r="E77" i="20"/>
  <c r="G77" i="20"/>
  <c r="E78" i="20"/>
  <c r="G78" i="20"/>
  <c r="E79" i="20"/>
  <c r="G79" i="20"/>
  <c r="E80" i="20"/>
  <c r="G80" i="20"/>
  <c r="E81" i="20"/>
  <c r="G81" i="20"/>
  <c r="E82" i="20"/>
  <c r="G82" i="20"/>
  <c r="E83" i="20"/>
  <c r="G83" i="20"/>
  <c r="E84" i="20"/>
  <c r="G84" i="20"/>
  <c r="E85" i="20"/>
  <c r="G85" i="20"/>
  <c r="E86" i="20"/>
  <c r="G86" i="20"/>
  <c r="E69" i="21"/>
  <c r="G69" i="21"/>
  <c r="E70" i="21"/>
  <c r="G70" i="21"/>
  <c r="E71" i="21"/>
  <c r="G71" i="21"/>
  <c r="E72" i="21"/>
  <c r="G72" i="21"/>
  <c r="E73" i="21"/>
  <c r="G73" i="21"/>
  <c r="E74" i="21"/>
  <c r="G74" i="21"/>
  <c r="E75" i="21"/>
  <c r="G75" i="21"/>
  <c r="E76" i="21"/>
  <c r="G76" i="21"/>
  <c r="E77" i="21"/>
  <c r="G77" i="21"/>
  <c r="E78" i="21"/>
  <c r="G78" i="21"/>
  <c r="E79" i="21"/>
  <c r="G79" i="21"/>
  <c r="E80" i="21"/>
  <c r="G80" i="21"/>
  <c r="E81" i="21"/>
  <c r="G81" i="21"/>
  <c r="E82" i="21"/>
  <c r="G82" i="21"/>
  <c r="E83" i="21"/>
  <c r="G83" i="21"/>
  <c r="E84" i="21"/>
  <c r="G84" i="21"/>
  <c r="E85" i="21"/>
  <c r="G85" i="21"/>
  <c r="E86" i="21"/>
  <c r="G86" i="21"/>
  <c r="E69" i="16"/>
  <c r="G69" i="16"/>
  <c r="E70" i="16"/>
  <c r="G70" i="16"/>
  <c r="E71" i="16"/>
  <c r="G71" i="16"/>
  <c r="E72" i="16"/>
  <c r="G72" i="16"/>
  <c r="E73" i="16"/>
  <c r="G73" i="16"/>
  <c r="E74" i="16"/>
  <c r="G74" i="16"/>
  <c r="E75" i="16"/>
  <c r="G75" i="16"/>
  <c r="E76" i="16"/>
  <c r="G76" i="16"/>
  <c r="E77" i="16"/>
  <c r="E77" i="3" s="1"/>
  <c r="G77" i="16"/>
  <c r="G77" i="3" s="1"/>
  <c r="E78" i="16"/>
  <c r="E78" i="3" s="1"/>
  <c r="G78" i="16"/>
  <c r="G78" i="3" s="1"/>
  <c r="E79" i="16"/>
  <c r="E79" i="3" s="1"/>
  <c r="G79" i="16"/>
  <c r="G79" i="3" s="1"/>
  <c r="E80" i="16"/>
  <c r="E80" i="3" s="1"/>
  <c r="G80" i="16"/>
  <c r="G80" i="3" s="1"/>
  <c r="E81" i="16"/>
  <c r="E81" i="3" s="1"/>
  <c r="G81" i="16"/>
  <c r="G81" i="3" s="1"/>
  <c r="E82" i="16"/>
  <c r="E82" i="3" s="1"/>
  <c r="G82" i="16"/>
  <c r="G82" i="3" s="1"/>
  <c r="E83" i="16"/>
  <c r="E83" i="3" s="1"/>
  <c r="G83" i="16"/>
  <c r="G83" i="3" s="1"/>
  <c r="E84" i="16"/>
  <c r="G84" i="16"/>
  <c r="E85" i="16"/>
  <c r="G85" i="16"/>
  <c r="E86" i="16"/>
  <c r="G86" i="16"/>
  <c r="G10" i="16" l="1"/>
  <c r="I63" i="3" l="1"/>
  <c r="I64" i="3"/>
  <c r="I65" i="3"/>
  <c r="I66" i="3"/>
  <c r="I67" i="3"/>
  <c r="I68" i="3"/>
  <c r="I69" i="3"/>
  <c r="I70" i="3"/>
  <c r="I71" i="3"/>
  <c r="I72" i="3"/>
  <c r="I73" i="3"/>
  <c r="I74" i="3"/>
  <c r="I75" i="3"/>
  <c r="I76" i="3"/>
  <c r="I84" i="3"/>
  <c r="I85" i="3"/>
  <c r="I86" i="3"/>
  <c r="I87" i="3"/>
  <c r="I88" i="3"/>
  <c r="I89" i="3"/>
  <c r="I90" i="3"/>
  <c r="I91" i="3"/>
  <c r="I92" i="3"/>
  <c r="I93" i="3"/>
  <c r="I94" i="3"/>
  <c r="I95" i="3"/>
  <c r="I96" i="3"/>
  <c r="I97" i="3"/>
  <c r="I98" i="3"/>
  <c r="I99" i="3"/>
  <c r="I100" i="3"/>
  <c r="I102" i="3"/>
  <c r="I103" i="3"/>
  <c r="I104" i="3"/>
  <c r="I105" i="3"/>
  <c r="I108" i="11"/>
  <c r="I108" i="18"/>
  <c r="I108" i="19"/>
  <c r="I108" i="20"/>
  <c r="I108" i="21"/>
  <c r="I108" i="16"/>
  <c r="E63" i="11"/>
  <c r="G63" i="11"/>
  <c r="E64" i="11"/>
  <c r="G64" i="11"/>
  <c r="E65" i="11"/>
  <c r="G65" i="11"/>
  <c r="E66" i="11"/>
  <c r="G66" i="11"/>
  <c r="E67" i="11"/>
  <c r="G67" i="11"/>
  <c r="E68" i="11"/>
  <c r="G68" i="11"/>
  <c r="E87" i="11"/>
  <c r="G87" i="11"/>
  <c r="E88" i="11"/>
  <c r="G88" i="11"/>
  <c r="E89" i="11"/>
  <c r="G89" i="11"/>
  <c r="E90" i="11"/>
  <c r="G90" i="11"/>
  <c r="E91" i="11"/>
  <c r="G91" i="11"/>
  <c r="E92" i="11"/>
  <c r="G92" i="11"/>
  <c r="E93" i="11"/>
  <c r="G93" i="11"/>
  <c r="E94" i="11"/>
  <c r="G94" i="11"/>
  <c r="E95" i="11"/>
  <c r="G95" i="11"/>
  <c r="E96" i="11"/>
  <c r="G96" i="11"/>
  <c r="E97" i="11"/>
  <c r="G97" i="11"/>
  <c r="E98" i="11"/>
  <c r="G98" i="11"/>
  <c r="E99" i="11"/>
  <c r="G99" i="11"/>
  <c r="E100" i="11"/>
  <c r="G100" i="11"/>
  <c r="E101" i="11"/>
  <c r="G101" i="11"/>
  <c r="E102" i="11"/>
  <c r="G102" i="11"/>
  <c r="E103" i="11"/>
  <c r="G103" i="11"/>
  <c r="E104" i="11"/>
  <c r="G104" i="11"/>
  <c r="E105" i="11"/>
  <c r="G105" i="11"/>
  <c r="E106" i="11"/>
  <c r="G106" i="11"/>
  <c r="E63" i="18"/>
  <c r="G63" i="18"/>
  <c r="E64" i="18"/>
  <c r="G64" i="18"/>
  <c r="E65" i="18"/>
  <c r="G65" i="18"/>
  <c r="E66" i="18"/>
  <c r="G66" i="18"/>
  <c r="E67" i="18"/>
  <c r="G67" i="18"/>
  <c r="E68" i="18"/>
  <c r="G68" i="18"/>
  <c r="E87" i="18"/>
  <c r="G87" i="18"/>
  <c r="E88" i="18"/>
  <c r="G88" i="18"/>
  <c r="E89" i="18"/>
  <c r="G89" i="18"/>
  <c r="E90" i="18"/>
  <c r="G90" i="18"/>
  <c r="E91" i="18"/>
  <c r="G91" i="18"/>
  <c r="E92" i="18"/>
  <c r="G92" i="18"/>
  <c r="E93" i="18"/>
  <c r="G93" i="18"/>
  <c r="E94" i="18"/>
  <c r="G94" i="18"/>
  <c r="E95" i="18"/>
  <c r="G95" i="18"/>
  <c r="E96" i="18"/>
  <c r="G96" i="18"/>
  <c r="E97" i="18"/>
  <c r="G97" i="18"/>
  <c r="E98" i="18"/>
  <c r="G98" i="18"/>
  <c r="E99" i="18"/>
  <c r="G99" i="18"/>
  <c r="E100" i="18"/>
  <c r="G100" i="18"/>
  <c r="E101" i="18"/>
  <c r="G101" i="18"/>
  <c r="E102" i="18"/>
  <c r="G102" i="18"/>
  <c r="E103" i="18"/>
  <c r="G103" i="18"/>
  <c r="E104" i="18"/>
  <c r="G104" i="18"/>
  <c r="E105" i="18"/>
  <c r="G105" i="18"/>
  <c r="E106" i="18"/>
  <c r="G106" i="18"/>
  <c r="E63" i="19"/>
  <c r="G63" i="19"/>
  <c r="E64" i="19"/>
  <c r="G64" i="19"/>
  <c r="E65" i="19"/>
  <c r="G65" i="19"/>
  <c r="E66" i="19"/>
  <c r="G66" i="19"/>
  <c r="E67" i="19"/>
  <c r="G67" i="19"/>
  <c r="E68" i="19"/>
  <c r="G68" i="19"/>
  <c r="E87" i="19"/>
  <c r="G87" i="19"/>
  <c r="E88" i="19"/>
  <c r="G88" i="19"/>
  <c r="E89" i="19"/>
  <c r="G89" i="19"/>
  <c r="E90" i="19"/>
  <c r="G90" i="19"/>
  <c r="E91" i="19"/>
  <c r="G91" i="19"/>
  <c r="E92" i="19"/>
  <c r="G92" i="19"/>
  <c r="E93" i="19"/>
  <c r="G93" i="19"/>
  <c r="E94" i="19"/>
  <c r="G94" i="19"/>
  <c r="E95" i="19"/>
  <c r="G95" i="19"/>
  <c r="E96" i="19"/>
  <c r="G96" i="19"/>
  <c r="E97" i="19"/>
  <c r="G97" i="19"/>
  <c r="E98" i="19"/>
  <c r="G98" i="19"/>
  <c r="E99" i="19"/>
  <c r="G99" i="19"/>
  <c r="E100" i="19"/>
  <c r="G100" i="19"/>
  <c r="E101" i="19"/>
  <c r="G101" i="19"/>
  <c r="E102" i="19"/>
  <c r="G102" i="19"/>
  <c r="E103" i="19"/>
  <c r="G103" i="19"/>
  <c r="E104" i="19"/>
  <c r="G104" i="19"/>
  <c r="E105" i="19"/>
  <c r="G105" i="19"/>
  <c r="E106" i="19"/>
  <c r="G106" i="19"/>
  <c r="E63" i="20"/>
  <c r="G63" i="20"/>
  <c r="E64" i="20"/>
  <c r="G64" i="20"/>
  <c r="E65" i="20"/>
  <c r="G65" i="20"/>
  <c r="E66" i="20"/>
  <c r="G66" i="20"/>
  <c r="E67" i="20"/>
  <c r="G67" i="20"/>
  <c r="E68" i="20"/>
  <c r="G68" i="20"/>
  <c r="E87" i="20"/>
  <c r="G87" i="20"/>
  <c r="E88" i="20"/>
  <c r="G88" i="20"/>
  <c r="E89" i="20"/>
  <c r="G89" i="20"/>
  <c r="E90" i="20"/>
  <c r="G90" i="20"/>
  <c r="E91" i="20"/>
  <c r="G91" i="20"/>
  <c r="E92" i="20"/>
  <c r="G92" i="20"/>
  <c r="E93" i="20"/>
  <c r="G93" i="20"/>
  <c r="E94" i="20"/>
  <c r="G94" i="20"/>
  <c r="E95" i="20"/>
  <c r="G95" i="20"/>
  <c r="E96" i="20"/>
  <c r="G96" i="20"/>
  <c r="E97" i="20"/>
  <c r="G97" i="20"/>
  <c r="E98" i="20"/>
  <c r="G98" i="20"/>
  <c r="E99" i="20"/>
  <c r="G99" i="20"/>
  <c r="E100" i="20"/>
  <c r="G100" i="20"/>
  <c r="E101" i="20"/>
  <c r="G101" i="20"/>
  <c r="E102" i="20"/>
  <c r="G102" i="20"/>
  <c r="E103" i="20"/>
  <c r="G103" i="20"/>
  <c r="E104" i="20"/>
  <c r="G104" i="20"/>
  <c r="E105" i="20"/>
  <c r="G105" i="20"/>
  <c r="E106" i="20"/>
  <c r="G106" i="20"/>
  <c r="E63" i="21"/>
  <c r="G63" i="21"/>
  <c r="E64" i="21"/>
  <c r="G64" i="21"/>
  <c r="E65" i="21"/>
  <c r="G65" i="21"/>
  <c r="E66" i="21"/>
  <c r="G66" i="21"/>
  <c r="E67" i="21"/>
  <c r="G67" i="21"/>
  <c r="E68" i="21"/>
  <c r="G68" i="21"/>
  <c r="E87" i="21"/>
  <c r="G87" i="21"/>
  <c r="E88" i="21"/>
  <c r="G88" i="21"/>
  <c r="E89" i="21"/>
  <c r="G89" i="21"/>
  <c r="E90" i="21"/>
  <c r="G90" i="21"/>
  <c r="E91" i="21"/>
  <c r="G91" i="21"/>
  <c r="E92" i="21"/>
  <c r="G92" i="21"/>
  <c r="E93" i="21"/>
  <c r="G93" i="21"/>
  <c r="E94" i="21"/>
  <c r="G94" i="21"/>
  <c r="E95" i="21"/>
  <c r="G95" i="21"/>
  <c r="E96" i="21"/>
  <c r="G96" i="21"/>
  <c r="E97" i="21"/>
  <c r="G97" i="21"/>
  <c r="E98" i="21"/>
  <c r="G98" i="21"/>
  <c r="E99" i="21"/>
  <c r="G99" i="21"/>
  <c r="E100" i="21"/>
  <c r="G100" i="21"/>
  <c r="E101" i="21"/>
  <c r="G101" i="21"/>
  <c r="E102" i="21"/>
  <c r="G102" i="21"/>
  <c r="E103" i="21"/>
  <c r="G103" i="21"/>
  <c r="E104" i="21"/>
  <c r="G104" i="21"/>
  <c r="E105" i="21"/>
  <c r="G105" i="21"/>
  <c r="E106" i="21"/>
  <c r="G106" i="21"/>
  <c r="E63" i="16"/>
  <c r="G63" i="16"/>
  <c r="E64" i="16"/>
  <c r="E64" i="3" s="1"/>
  <c r="G64" i="16"/>
  <c r="G64" i="3" s="1"/>
  <c r="E65" i="16"/>
  <c r="G65" i="16"/>
  <c r="E66" i="16"/>
  <c r="E66" i="3" s="1"/>
  <c r="G66" i="16"/>
  <c r="G66" i="3" s="1"/>
  <c r="E67" i="16"/>
  <c r="G67" i="16"/>
  <c r="E68" i="16"/>
  <c r="E68" i="3" s="1"/>
  <c r="G68" i="16"/>
  <c r="G68" i="3" s="1"/>
  <c r="E70" i="3"/>
  <c r="G70" i="3"/>
  <c r="E72" i="3"/>
  <c r="G72" i="3"/>
  <c r="E74" i="3"/>
  <c r="G74" i="3"/>
  <c r="E76" i="3"/>
  <c r="G76" i="3"/>
  <c r="E85" i="3"/>
  <c r="G85" i="3"/>
  <c r="E87" i="16"/>
  <c r="G87" i="16"/>
  <c r="E88" i="16"/>
  <c r="G88" i="16"/>
  <c r="E89" i="16"/>
  <c r="G89" i="16"/>
  <c r="E90" i="16"/>
  <c r="G90" i="16"/>
  <c r="E91" i="16"/>
  <c r="G91" i="16"/>
  <c r="E92" i="16"/>
  <c r="G92" i="16"/>
  <c r="E93" i="16"/>
  <c r="G93" i="16"/>
  <c r="E94" i="16"/>
  <c r="G94" i="16"/>
  <c r="E95" i="16"/>
  <c r="G95" i="16"/>
  <c r="E96" i="16"/>
  <c r="G96" i="16"/>
  <c r="E97" i="16"/>
  <c r="G97" i="16"/>
  <c r="E98" i="16"/>
  <c r="G98" i="16"/>
  <c r="E99" i="16"/>
  <c r="G99" i="16"/>
  <c r="E100" i="16"/>
  <c r="G100" i="16"/>
  <c r="E101" i="16"/>
  <c r="G101" i="16"/>
  <c r="E102" i="16"/>
  <c r="G102" i="16"/>
  <c r="E103" i="16"/>
  <c r="G103" i="16"/>
  <c r="E104" i="16"/>
  <c r="G104" i="16"/>
  <c r="E105" i="16"/>
  <c r="G105" i="16"/>
  <c r="E106" i="16"/>
  <c r="G106" i="16"/>
  <c r="E105" i="3" l="1"/>
  <c r="E101" i="3"/>
  <c r="E97" i="3"/>
  <c r="E93" i="3"/>
  <c r="E89" i="3"/>
  <c r="E103" i="3"/>
  <c r="E99" i="3"/>
  <c r="E95" i="3"/>
  <c r="E91" i="3"/>
  <c r="E87" i="3"/>
  <c r="G105" i="3"/>
  <c r="G103" i="3"/>
  <c r="G101" i="3"/>
  <c r="G99" i="3"/>
  <c r="G97" i="3"/>
  <c r="G95" i="3"/>
  <c r="G93" i="3"/>
  <c r="G91" i="3"/>
  <c r="G89" i="3"/>
  <c r="G87" i="3"/>
  <c r="G106" i="3"/>
  <c r="G104" i="3"/>
  <c r="G102" i="3"/>
  <c r="G100" i="3"/>
  <c r="G98" i="3"/>
  <c r="G96" i="3"/>
  <c r="G94" i="3"/>
  <c r="G92" i="3"/>
  <c r="G90" i="3"/>
  <c r="G88" i="3"/>
  <c r="G86" i="3"/>
  <c r="G84" i="3"/>
  <c r="G75" i="3"/>
  <c r="G73" i="3"/>
  <c r="G71" i="3"/>
  <c r="G69" i="3"/>
  <c r="G67" i="3"/>
  <c r="G65" i="3"/>
  <c r="G63" i="3"/>
  <c r="E106" i="3"/>
  <c r="E104" i="3"/>
  <c r="E102" i="3"/>
  <c r="E100" i="3"/>
  <c r="E98" i="3"/>
  <c r="E96" i="3"/>
  <c r="E94" i="3"/>
  <c r="E92" i="3"/>
  <c r="E90" i="3"/>
  <c r="E88" i="3"/>
  <c r="E86" i="3"/>
  <c r="E84" i="3"/>
  <c r="E75" i="3"/>
  <c r="E73" i="3"/>
  <c r="E71" i="3"/>
  <c r="E69" i="3"/>
  <c r="E67" i="3"/>
  <c r="E65" i="3"/>
  <c r="E63" i="3"/>
  <c r="I25" i="16"/>
  <c r="I25" i="11"/>
  <c r="I25" i="18"/>
  <c r="I25" i="19"/>
  <c r="I25" i="20"/>
  <c r="I25" i="21"/>
  <c r="I57" i="19" l="1"/>
  <c r="I62" i="3"/>
  <c r="I108" i="3" s="1"/>
  <c r="I8" i="3"/>
  <c r="I9" i="3"/>
  <c r="I10" i="3"/>
  <c r="I11" i="3"/>
  <c r="I12" i="3"/>
  <c r="I13" i="3"/>
  <c r="I14" i="3"/>
  <c r="I15" i="3"/>
  <c r="I16" i="3"/>
  <c r="I17" i="3"/>
  <c r="I18" i="3"/>
  <c r="I19" i="3"/>
  <c r="I20" i="3"/>
  <c r="I21" i="3"/>
  <c r="I22" i="3"/>
  <c r="I23" i="3"/>
  <c r="I24" i="3"/>
  <c r="I26" i="3"/>
  <c r="I27" i="3"/>
  <c r="I28" i="3"/>
  <c r="I29" i="3"/>
  <c r="I30" i="3"/>
  <c r="I31" i="3"/>
  <c r="I32" i="3"/>
  <c r="I33" i="3"/>
  <c r="I34" i="3"/>
  <c r="I35" i="3"/>
  <c r="I36" i="3"/>
  <c r="I37" i="3"/>
  <c r="I38" i="3"/>
  <c r="I39" i="3"/>
  <c r="I40" i="3"/>
  <c r="I41" i="3"/>
  <c r="I42" i="3"/>
  <c r="I43" i="3"/>
  <c r="I44" i="3"/>
  <c r="I46" i="3"/>
  <c r="I47" i="3"/>
  <c r="I48" i="3"/>
  <c r="I49" i="3"/>
  <c r="I50" i="3"/>
  <c r="I51" i="3"/>
  <c r="I52" i="3"/>
  <c r="I53" i="3"/>
  <c r="I54" i="3"/>
  <c r="I55" i="3"/>
  <c r="G62" i="21"/>
  <c r="G108" i="21" s="1"/>
  <c r="E62" i="21"/>
  <c r="E108" i="21" s="1"/>
  <c r="I57" i="21"/>
  <c r="G55" i="21"/>
  <c r="E55" i="21"/>
  <c r="G54" i="21"/>
  <c r="E54" i="21"/>
  <c r="G53" i="21"/>
  <c r="E53" i="21"/>
  <c r="G52" i="21"/>
  <c r="E52" i="21"/>
  <c r="G51" i="21"/>
  <c r="E51" i="21"/>
  <c r="G50" i="21"/>
  <c r="E50" i="21"/>
  <c r="G49" i="21"/>
  <c r="E49" i="21"/>
  <c r="G48" i="21"/>
  <c r="E48" i="21"/>
  <c r="G47" i="21"/>
  <c r="E47" i="21"/>
  <c r="G46" i="21"/>
  <c r="E46" i="21"/>
  <c r="G45" i="21"/>
  <c r="E45" i="21"/>
  <c r="G44" i="21"/>
  <c r="E44" i="21"/>
  <c r="G43" i="21"/>
  <c r="E43" i="21"/>
  <c r="G42" i="21"/>
  <c r="E42" i="21"/>
  <c r="G41" i="21"/>
  <c r="E41" i="21"/>
  <c r="G40" i="21"/>
  <c r="E40" i="21"/>
  <c r="G39" i="21"/>
  <c r="E39" i="21"/>
  <c r="G38" i="21"/>
  <c r="E38" i="21"/>
  <c r="G37" i="21"/>
  <c r="E37" i="21"/>
  <c r="G36" i="21"/>
  <c r="E36" i="21"/>
  <c r="G35" i="21"/>
  <c r="E35" i="21"/>
  <c r="G34" i="21"/>
  <c r="E34" i="21"/>
  <c r="G33" i="21"/>
  <c r="E33" i="21"/>
  <c r="G32" i="21"/>
  <c r="E32" i="21"/>
  <c r="G31" i="21"/>
  <c r="E31" i="21"/>
  <c r="G30" i="21"/>
  <c r="E30" i="21"/>
  <c r="G29" i="21"/>
  <c r="E29" i="21"/>
  <c r="G28" i="21"/>
  <c r="E28" i="21"/>
  <c r="G27" i="21"/>
  <c r="E27" i="21"/>
  <c r="G26" i="21"/>
  <c r="E26" i="21"/>
  <c r="G25" i="21"/>
  <c r="E25" i="21"/>
  <c r="G24" i="21"/>
  <c r="E24" i="21"/>
  <c r="G23" i="21"/>
  <c r="E23" i="21"/>
  <c r="G22" i="21"/>
  <c r="E22" i="21"/>
  <c r="G21" i="21"/>
  <c r="E21" i="21"/>
  <c r="G20" i="21"/>
  <c r="E20" i="21"/>
  <c r="G19" i="21"/>
  <c r="E19" i="21"/>
  <c r="G18" i="21"/>
  <c r="E18" i="21"/>
  <c r="G17" i="21"/>
  <c r="E17" i="21"/>
  <c r="G16" i="21"/>
  <c r="E16" i="21"/>
  <c r="G15" i="21"/>
  <c r="E15" i="21"/>
  <c r="G14" i="21"/>
  <c r="E14" i="21"/>
  <c r="G13" i="21"/>
  <c r="E13" i="21"/>
  <c r="G12" i="21"/>
  <c r="E12" i="21"/>
  <c r="G11" i="21"/>
  <c r="E11" i="21"/>
  <c r="G10" i="21"/>
  <c r="E10" i="21"/>
  <c r="G9" i="21"/>
  <c r="E9" i="21"/>
  <c r="G8" i="21"/>
  <c r="E8" i="21"/>
  <c r="A1" i="21"/>
  <c r="G62" i="20"/>
  <c r="G108" i="20" s="1"/>
  <c r="E62" i="20"/>
  <c r="E108" i="20" s="1"/>
  <c r="I57" i="20"/>
  <c r="G55" i="20"/>
  <c r="E55" i="20"/>
  <c r="G54" i="20"/>
  <c r="E54" i="20"/>
  <c r="G53" i="20"/>
  <c r="E53" i="20"/>
  <c r="G52" i="20"/>
  <c r="E52" i="20"/>
  <c r="G51" i="20"/>
  <c r="E51" i="20"/>
  <c r="G50" i="20"/>
  <c r="E50" i="20"/>
  <c r="G49" i="20"/>
  <c r="E49" i="20"/>
  <c r="G48" i="20"/>
  <c r="E48" i="20"/>
  <c r="G47" i="20"/>
  <c r="E47" i="20"/>
  <c r="G46" i="20"/>
  <c r="E46" i="20"/>
  <c r="G45" i="20"/>
  <c r="E45" i="20"/>
  <c r="G44" i="20"/>
  <c r="E44" i="20"/>
  <c r="G43" i="20"/>
  <c r="E43" i="20"/>
  <c r="G42" i="20"/>
  <c r="E42" i="20"/>
  <c r="G41" i="20"/>
  <c r="E41" i="20"/>
  <c r="G40" i="20"/>
  <c r="E40" i="20"/>
  <c r="G39" i="20"/>
  <c r="E39" i="20"/>
  <c r="G38" i="20"/>
  <c r="E38" i="20"/>
  <c r="G37" i="20"/>
  <c r="E37" i="20"/>
  <c r="G36" i="20"/>
  <c r="E36" i="20"/>
  <c r="G35" i="20"/>
  <c r="E35" i="20"/>
  <c r="G34" i="20"/>
  <c r="E34" i="20"/>
  <c r="G33" i="20"/>
  <c r="E33" i="20"/>
  <c r="G32" i="20"/>
  <c r="E32" i="20"/>
  <c r="G31" i="20"/>
  <c r="E31" i="20"/>
  <c r="G30" i="20"/>
  <c r="E30" i="20"/>
  <c r="G29" i="20"/>
  <c r="E29" i="20"/>
  <c r="G28" i="20"/>
  <c r="E28" i="20"/>
  <c r="G27" i="20"/>
  <c r="E27" i="20"/>
  <c r="G26" i="20"/>
  <c r="E26" i="20"/>
  <c r="G25" i="20"/>
  <c r="E25" i="20"/>
  <c r="G24" i="20"/>
  <c r="E24" i="20"/>
  <c r="G23" i="20"/>
  <c r="E23" i="20"/>
  <c r="G22" i="20"/>
  <c r="E22" i="20"/>
  <c r="G21" i="20"/>
  <c r="E21" i="20"/>
  <c r="G20" i="20"/>
  <c r="E20" i="20"/>
  <c r="G19" i="20"/>
  <c r="E19" i="20"/>
  <c r="G18" i="20"/>
  <c r="E18" i="20"/>
  <c r="G17" i="20"/>
  <c r="E17" i="20"/>
  <c r="G16" i="20"/>
  <c r="E16" i="20"/>
  <c r="G15" i="20"/>
  <c r="E15" i="20"/>
  <c r="G14" i="20"/>
  <c r="E14" i="20"/>
  <c r="G13" i="20"/>
  <c r="E13" i="20"/>
  <c r="G12" i="20"/>
  <c r="E12" i="20"/>
  <c r="G11" i="20"/>
  <c r="E11" i="20"/>
  <c r="G10" i="20"/>
  <c r="E10" i="20"/>
  <c r="G9" i="20"/>
  <c r="E9" i="20"/>
  <c r="G8" i="20"/>
  <c r="E8" i="20"/>
  <c r="A1" i="20"/>
  <c r="G62" i="19"/>
  <c r="G108" i="19" s="1"/>
  <c r="E62" i="19"/>
  <c r="E108" i="19" s="1"/>
  <c r="G55" i="19"/>
  <c r="E55" i="19"/>
  <c r="G54" i="19"/>
  <c r="E54" i="19"/>
  <c r="G53" i="19"/>
  <c r="E53" i="19"/>
  <c r="G52" i="19"/>
  <c r="E52" i="19"/>
  <c r="G51" i="19"/>
  <c r="E51" i="19"/>
  <c r="G50" i="19"/>
  <c r="E50" i="19"/>
  <c r="G49" i="19"/>
  <c r="E49" i="19"/>
  <c r="G48" i="19"/>
  <c r="E48" i="19"/>
  <c r="G47" i="19"/>
  <c r="E47" i="19"/>
  <c r="G46" i="19"/>
  <c r="E46" i="19"/>
  <c r="G45" i="19"/>
  <c r="E45" i="19"/>
  <c r="G44" i="19"/>
  <c r="E44" i="19"/>
  <c r="G43" i="19"/>
  <c r="E43" i="19"/>
  <c r="G42" i="19"/>
  <c r="E42" i="19"/>
  <c r="G41" i="19"/>
  <c r="E41" i="19"/>
  <c r="G40" i="19"/>
  <c r="E40" i="19"/>
  <c r="G39" i="19"/>
  <c r="E39" i="19"/>
  <c r="G38" i="19"/>
  <c r="E38" i="19"/>
  <c r="G37" i="19"/>
  <c r="E37" i="19"/>
  <c r="G36" i="19"/>
  <c r="E36" i="19"/>
  <c r="G35" i="19"/>
  <c r="E35" i="19"/>
  <c r="G34" i="19"/>
  <c r="E34" i="19"/>
  <c r="G33" i="19"/>
  <c r="E33" i="19"/>
  <c r="G32" i="19"/>
  <c r="E32" i="19"/>
  <c r="G31" i="19"/>
  <c r="E31" i="19"/>
  <c r="G30" i="19"/>
  <c r="E30" i="19"/>
  <c r="G29" i="19"/>
  <c r="E29" i="19"/>
  <c r="G28" i="19"/>
  <c r="E28" i="19"/>
  <c r="G27" i="19"/>
  <c r="E27" i="19"/>
  <c r="G26" i="19"/>
  <c r="E26" i="19"/>
  <c r="G25" i="19"/>
  <c r="E25" i="19"/>
  <c r="G24" i="19"/>
  <c r="E24" i="19"/>
  <c r="G23" i="19"/>
  <c r="E23" i="19"/>
  <c r="G22" i="19"/>
  <c r="E22" i="19"/>
  <c r="G21" i="19"/>
  <c r="E21" i="19"/>
  <c r="G20" i="19"/>
  <c r="E20" i="19"/>
  <c r="G19" i="19"/>
  <c r="E19" i="19"/>
  <c r="G18" i="19"/>
  <c r="E18" i="19"/>
  <c r="G17" i="19"/>
  <c r="E17" i="19"/>
  <c r="G16" i="19"/>
  <c r="E16" i="19"/>
  <c r="G15" i="19"/>
  <c r="E15" i="19"/>
  <c r="G14" i="19"/>
  <c r="E14" i="19"/>
  <c r="G13" i="19"/>
  <c r="E13" i="19"/>
  <c r="G12" i="19"/>
  <c r="E12" i="19"/>
  <c r="G11" i="19"/>
  <c r="E11" i="19"/>
  <c r="G10" i="19"/>
  <c r="E10" i="19"/>
  <c r="G9" i="19"/>
  <c r="E9" i="19"/>
  <c r="G8" i="19"/>
  <c r="E8" i="19"/>
  <c r="A1" i="19"/>
  <c r="G62" i="18"/>
  <c r="G108" i="18" s="1"/>
  <c r="E62" i="18"/>
  <c r="E108" i="18" s="1"/>
  <c r="I57" i="18"/>
  <c r="G55" i="18"/>
  <c r="E55" i="18"/>
  <c r="G54" i="18"/>
  <c r="E54" i="18"/>
  <c r="G53" i="18"/>
  <c r="E53" i="18"/>
  <c r="G52" i="18"/>
  <c r="E52" i="18"/>
  <c r="G51" i="18"/>
  <c r="E51" i="18"/>
  <c r="G50" i="18"/>
  <c r="E50" i="18"/>
  <c r="G49" i="18"/>
  <c r="E49" i="18"/>
  <c r="G48" i="18"/>
  <c r="E48" i="18"/>
  <c r="G47" i="18"/>
  <c r="E47" i="18"/>
  <c r="G46" i="18"/>
  <c r="E46" i="18"/>
  <c r="G45" i="18"/>
  <c r="E45" i="18"/>
  <c r="G44" i="18"/>
  <c r="E44" i="18"/>
  <c r="G43" i="18"/>
  <c r="E43" i="18"/>
  <c r="G42" i="18"/>
  <c r="E42" i="18"/>
  <c r="G41" i="18"/>
  <c r="E41" i="18"/>
  <c r="G40" i="18"/>
  <c r="E40" i="18"/>
  <c r="G39" i="18"/>
  <c r="E39" i="18"/>
  <c r="G38" i="18"/>
  <c r="E38" i="18"/>
  <c r="G37" i="18"/>
  <c r="E37" i="18"/>
  <c r="G36" i="18"/>
  <c r="E36" i="18"/>
  <c r="G35" i="18"/>
  <c r="E35" i="18"/>
  <c r="G34" i="18"/>
  <c r="E34" i="18"/>
  <c r="G33" i="18"/>
  <c r="E33" i="18"/>
  <c r="G32" i="18"/>
  <c r="E32" i="18"/>
  <c r="G31" i="18"/>
  <c r="E31" i="18"/>
  <c r="G30" i="18"/>
  <c r="E30" i="18"/>
  <c r="G29" i="18"/>
  <c r="E29" i="18"/>
  <c r="G28" i="18"/>
  <c r="E28" i="18"/>
  <c r="G27" i="18"/>
  <c r="E27" i="18"/>
  <c r="G26" i="18"/>
  <c r="E26" i="18"/>
  <c r="G25" i="18"/>
  <c r="E25" i="18"/>
  <c r="G24" i="18"/>
  <c r="E24" i="18"/>
  <c r="G23" i="18"/>
  <c r="E23" i="18"/>
  <c r="G22" i="18"/>
  <c r="E22" i="18"/>
  <c r="G21" i="18"/>
  <c r="E21" i="18"/>
  <c r="G20" i="18"/>
  <c r="E20" i="18"/>
  <c r="G19" i="18"/>
  <c r="E19" i="18"/>
  <c r="G18" i="18"/>
  <c r="E18" i="18"/>
  <c r="G17" i="18"/>
  <c r="E17" i="18"/>
  <c r="G16" i="18"/>
  <c r="E16" i="18"/>
  <c r="G15" i="18"/>
  <c r="E15" i="18"/>
  <c r="G14" i="18"/>
  <c r="E14" i="18"/>
  <c r="G13" i="18"/>
  <c r="E13" i="18"/>
  <c r="G12" i="18"/>
  <c r="E12" i="18"/>
  <c r="G11" i="18"/>
  <c r="E11" i="18"/>
  <c r="G10" i="18"/>
  <c r="E10" i="18"/>
  <c r="G9" i="18"/>
  <c r="E9" i="18"/>
  <c r="G8" i="18"/>
  <c r="E8" i="18"/>
  <c r="A1" i="18"/>
  <c r="A1" i="3"/>
  <c r="H3" i="8"/>
  <c r="H4" i="8"/>
  <c r="H5" i="8"/>
  <c r="H6" i="8"/>
  <c r="H7" i="8"/>
  <c r="H8" i="8"/>
  <c r="H9" i="8"/>
  <c r="H11" i="8"/>
  <c r="H12" i="8"/>
  <c r="H13" i="8"/>
  <c r="H14" i="8"/>
  <c r="H15" i="8"/>
  <c r="H16" i="8"/>
  <c r="H17" i="8"/>
  <c r="H18" i="8"/>
  <c r="H19" i="8"/>
  <c r="H20" i="8"/>
  <c r="H21" i="8"/>
  <c r="H23" i="8"/>
  <c r="H24" i="8"/>
  <c r="H25" i="8"/>
  <c r="H26" i="8"/>
  <c r="H27" i="8"/>
  <c r="H28" i="8"/>
  <c r="H29" i="8"/>
  <c r="H30" i="8"/>
  <c r="H31" i="8"/>
  <c r="H32" i="8"/>
  <c r="H33" i="8"/>
  <c r="H34" i="8"/>
  <c r="H35" i="8"/>
  <c r="H36" i="8"/>
  <c r="H37" i="8"/>
  <c r="H38" i="8"/>
  <c r="H39" i="8"/>
  <c r="H40" i="8"/>
  <c r="H41" i="8"/>
  <c r="H42" i="8"/>
  <c r="H43" i="8"/>
  <c r="H44" i="8"/>
  <c r="H45" i="8"/>
  <c r="H47" i="8"/>
  <c r="H48" i="8"/>
  <c r="H49" i="8"/>
  <c r="H50" i="8"/>
  <c r="H51" i="8"/>
  <c r="H52" i="8"/>
  <c r="H53" i="8"/>
  <c r="H54" i="8"/>
  <c r="H55" i="8"/>
  <c r="H56"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90" i="8"/>
  <c r="H91" i="8"/>
  <c r="H92" i="8"/>
  <c r="H93" i="8"/>
  <c r="H94" i="8"/>
  <c r="H95" i="8"/>
  <c r="H96" i="8"/>
  <c r="H97" i="8"/>
  <c r="H98" i="8"/>
  <c r="H99" i="8"/>
  <c r="H100" i="8"/>
  <c r="H101" i="8"/>
  <c r="H102" i="8"/>
  <c r="H103" i="8"/>
  <c r="H104" i="8"/>
  <c r="H105" i="8"/>
  <c r="H106" i="8"/>
  <c r="H107" i="8"/>
  <c r="H108" i="8"/>
  <c r="H109" i="8"/>
  <c r="H111" i="8"/>
  <c r="H112" i="8"/>
  <c r="H113" i="8"/>
  <c r="H114" i="8"/>
  <c r="H115" i="8"/>
  <c r="H116" i="8"/>
  <c r="H117" i="8"/>
  <c r="H118" i="8"/>
  <c r="H119" i="8"/>
  <c r="H120" i="8"/>
  <c r="H121" i="8"/>
  <c r="H122" i="8"/>
  <c r="H123" i="8"/>
  <c r="H124" i="8"/>
  <c r="H125" i="8"/>
  <c r="H126" i="8"/>
  <c r="H127" i="8"/>
  <c r="H128" i="8"/>
  <c r="H129" i="8"/>
  <c r="H130" i="8"/>
  <c r="H132" i="8"/>
  <c r="H133" i="8"/>
  <c r="H134" i="8"/>
  <c r="H135" i="8"/>
  <c r="H136" i="8"/>
  <c r="H137" i="8"/>
  <c r="H138" i="8"/>
  <c r="H139" i="8"/>
  <c r="H140" i="8"/>
  <c r="H142" i="8"/>
  <c r="H143" i="8"/>
  <c r="H144" i="8"/>
  <c r="H145" i="8"/>
  <c r="H146" i="8"/>
  <c r="H147" i="8"/>
  <c r="H148" i="8"/>
  <c r="H149" i="8"/>
  <c r="H150" i="8"/>
  <c r="H151" i="8"/>
  <c r="H152" i="8"/>
  <c r="H153" i="8"/>
  <c r="H154" i="8"/>
  <c r="H155" i="8"/>
  <c r="H156" i="8"/>
  <c r="H157" i="8"/>
  <c r="H158" i="8"/>
  <c r="H159" i="8"/>
  <c r="H160" i="8"/>
  <c r="H161" i="8"/>
  <c r="H162" i="8"/>
  <c r="H163" i="8"/>
  <c r="H164" i="8"/>
  <c r="H165" i="8"/>
  <c r="H166" i="8"/>
  <c r="H168" i="8"/>
  <c r="H169" i="8"/>
  <c r="H170" i="8"/>
  <c r="H171" i="8"/>
  <c r="H172" i="8"/>
  <c r="H173" i="8"/>
  <c r="H174" i="8"/>
  <c r="H175" i="8"/>
  <c r="H176" i="8"/>
  <c r="H177" i="8"/>
  <c r="H178" i="8"/>
  <c r="H180" i="8"/>
  <c r="H181" i="8"/>
  <c r="H182" i="8"/>
  <c r="H183" i="8"/>
  <c r="H184" i="8"/>
  <c r="H185" i="8"/>
  <c r="H186" i="8"/>
  <c r="H187" i="8"/>
  <c r="H188" i="8"/>
  <c r="H189" i="8"/>
  <c r="H190" i="8"/>
  <c r="H191" i="8"/>
  <c r="H192" i="8"/>
  <c r="H193" i="8"/>
  <c r="H194" i="8"/>
  <c r="H195" i="8"/>
  <c r="H196" i="8"/>
  <c r="H197" i="8"/>
  <c r="H198" i="8"/>
  <c r="H200" i="8"/>
  <c r="H201" i="8"/>
  <c r="H202" i="8"/>
  <c r="H203" i="8"/>
  <c r="H204" i="8"/>
  <c r="H205" i="8"/>
  <c r="H206" i="8"/>
  <c r="H207" i="8"/>
  <c r="H208" i="8"/>
  <c r="H209" i="8"/>
  <c r="H210" i="8"/>
  <c r="H212" i="8"/>
  <c r="H213" i="8"/>
  <c r="H214" i="8"/>
  <c r="H215" i="8"/>
  <c r="H216" i="8"/>
  <c r="H217" i="8"/>
  <c r="H218" i="8"/>
  <c r="H219" i="8"/>
  <c r="H220" i="8"/>
  <c r="H221" i="8"/>
  <c r="H222" i="8"/>
  <c r="H223" i="8"/>
  <c r="H224" i="8"/>
  <c r="H225" i="8"/>
  <c r="H226" i="8"/>
  <c r="H227" i="8"/>
  <c r="H228" i="8"/>
  <c r="H229" i="8"/>
  <c r="H230" i="8"/>
  <c r="H231" i="8"/>
  <c r="H232" i="8"/>
  <c r="H233" i="8"/>
  <c r="H234" i="8"/>
  <c r="H235" i="8"/>
  <c r="H236" i="8"/>
  <c r="H237" i="8"/>
  <c r="H238" i="8"/>
  <c r="H240" i="8"/>
  <c r="H241" i="8"/>
  <c r="H242" i="8"/>
  <c r="H243" i="8"/>
  <c r="H244" i="8"/>
  <c r="H245" i="8"/>
  <c r="H246" i="8"/>
  <c r="H247" i="8"/>
  <c r="H248" i="8"/>
  <c r="H249" i="8"/>
  <c r="H250" i="8"/>
  <c r="H252" i="8"/>
  <c r="H253" i="8"/>
  <c r="H254" i="8"/>
  <c r="H255" i="8"/>
  <c r="H256" i="8"/>
  <c r="H257" i="8"/>
  <c r="H258" i="8"/>
  <c r="H259" i="8"/>
  <c r="H260" i="8"/>
  <c r="H261" i="8"/>
  <c r="H262" i="8"/>
  <c r="H263" i="8"/>
  <c r="H264" i="8"/>
  <c r="H265" i="8"/>
  <c r="H266" i="8"/>
  <c r="H267" i="8"/>
  <c r="H268" i="8"/>
  <c r="H269" i="8"/>
  <c r="H270" i="8"/>
  <c r="H271" i="8"/>
  <c r="H272" i="8"/>
  <c r="H274" i="8"/>
  <c r="H275" i="8"/>
  <c r="H276" i="8"/>
  <c r="H277" i="8"/>
  <c r="H278" i="8"/>
  <c r="H279" i="8"/>
  <c r="H280" i="8"/>
  <c r="H281" i="8"/>
  <c r="H282" i="8"/>
  <c r="H283" i="8"/>
  <c r="H284" i="8"/>
  <c r="H286" i="8"/>
  <c r="H287" i="8"/>
  <c r="H288" i="8"/>
  <c r="H289" i="8"/>
  <c r="H290" i="8"/>
  <c r="H291" i="8"/>
  <c r="H292" i="8"/>
  <c r="H293" i="8"/>
  <c r="H294" i="8"/>
  <c r="H295" i="8"/>
  <c r="H296" i="8"/>
  <c r="H297" i="8"/>
  <c r="H298" i="8"/>
  <c r="H299" i="8"/>
  <c r="H300" i="8"/>
  <c r="H301" i="8"/>
  <c r="H302" i="8"/>
  <c r="H303" i="8"/>
  <c r="H304" i="8"/>
  <c r="H305" i="8"/>
  <c r="H306" i="8"/>
  <c r="H307" i="8"/>
  <c r="H308" i="8"/>
  <c r="H309" i="8"/>
  <c r="H310" i="8"/>
  <c r="H311" i="8"/>
  <c r="H312" i="8"/>
  <c r="H313" i="8"/>
  <c r="H314" i="8"/>
  <c r="H315" i="8"/>
  <c r="H316" i="8"/>
  <c r="H317" i="8"/>
  <c r="H318" i="8"/>
  <c r="H319" i="8"/>
  <c r="H320" i="8"/>
  <c r="H322" i="8"/>
  <c r="H323" i="8"/>
  <c r="H324" i="8"/>
  <c r="H325" i="8"/>
  <c r="H326" i="8"/>
  <c r="H327" i="8"/>
  <c r="H328" i="8"/>
  <c r="H329" i="8"/>
  <c r="H331" i="8"/>
  <c r="H332" i="8"/>
  <c r="H333" i="8"/>
  <c r="H334" i="8"/>
  <c r="H335" i="8"/>
  <c r="H336" i="8"/>
  <c r="H337" i="8"/>
  <c r="H338" i="8"/>
  <c r="H339" i="8"/>
  <c r="H340" i="8"/>
  <c r="H341" i="8"/>
  <c r="H342" i="8"/>
  <c r="H343" i="8"/>
  <c r="H344" i="8"/>
  <c r="H345" i="8"/>
  <c r="H346" i="8"/>
  <c r="H347" i="8"/>
  <c r="H348" i="8"/>
  <c r="H349" i="8"/>
  <c r="H350" i="8"/>
  <c r="H351" i="8"/>
  <c r="H352" i="8"/>
  <c r="H354" i="8"/>
  <c r="H355" i="8"/>
  <c r="H356" i="8"/>
  <c r="H357" i="8"/>
  <c r="H358" i="8"/>
  <c r="H359" i="8"/>
  <c r="H360" i="8"/>
  <c r="H361" i="8"/>
  <c r="H362" i="8"/>
  <c r="H363" i="8"/>
  <c r="H364" i="8"/>
  <c r="H365" i="8"/>
  <c r="H366" i="8"/>
  <c r="H367" i="8"/>
  <c r="H369" i="8"/>
  <c r="H370" i="8"/>
  <c r="H371" i="8"/>
  <c r="H372" i="8"/>
  <c r="H373" i="8"/>
  <c r="H374" i="8"/>
  <c r="H375" i="8"/>
  <c r="H376" i="8"/>
  <c r="H377" i="8"/>
  <c r="H378" i="8"/>
  <c r="H379" i="8"/>
  <c r="H380" i="8"/>
  <c r="H381" i="8"/>
  <c r="H382" i="8"/>
  <c r="H383" i="8"/>
  <c r="H384" i="8"/>
  <c r="H385" i="8"/>
  <c r="H386" i="8"/>
  <c r="H387" i="8"/>
  <c r="H388" i="8"/>
  <c r="H389" i="8"/>
  <c r="H390" i="8"/>
  <c r="H391" i="8"/>
  <c r="H392" i="8"/>
  <c r="H393" i="8"/>
  <c r="H394" i="8"/>
  <c r="H395" i="8"/>
  <c r="H396" i="8"/>
  <c r="H397" i="8"/>
  <c r="H399" i="8"/>
  <c r="H400" i="8"/>
  <c r="H401" i="8"/>
  <c r="H402" i="8"/>
  <c r="H403" i="8"/>
  <c r="H404" i="8"/>
  <c r="H405" i="8"/>
  <c r="H406" i="8"/>
  <c r="H407" i="8"/>
  <c r="H408" i="8"/>
  <c r="H409" i="8"/>
  <c r="H410" i="8"/>
  <c r="H412" i="8"/>
  <c r="H413" i="8"/>
  <c r="H414" i="8"/>
  <c r="H415" i="8"/>
  <c r="H416" i="8"/>
  <c r="H417" i="8"/>
  <c r="H418" i="8"/>
  <c r="H419" i="8"/>
  <c r="H420" i="8"/>
  <c r="H421" i="8"/>
  <c r="H422" i="8"/>
  <c r="H423" i="8"/>
  <c r="H424" i="8"/>
  <c r="H425" i="8"/>
  <c r="H426" i="8"/>
  <c r="H427" i="8"/>
  <c r="H428" i="8"/>
  <c r="H429" i="8"/>
  <c r="H430" i="8"/>
  <c r="H431" i="8"/>
  <c r="H432" i="8"/>
  <c r="H433" i="8"/>
  <c r="H434" i="8"/>
  <c r="H435" i="8"/>
  <c r="H436" i="8"/>
  <c r="H437" i="8"/>
  <c r="H438" i="8"/>
  <c r="H439" i="8"/>
  <c r="H440" i="8"/>
  <c r="H441" i="8"/>
  <c r="H442" i="8"/>
  <c r="H443" i="8"/>
  <c r="H444" i="8"/>
  <c r="H445" i="8"/>
  <c r="H446" i="8"/>
  <c r="H447" i="8"/>
  <c r="H448" i="8"/>
  <c r="H449" i="8"/>
  <c r="H450" i="8"/>
  <c r="H451" i="8"/>
  <c r="H452" i="8"/>
  <c r="H453" i="8"/>
  <c r="H454" i="8"/>
  <c r="H455" i="8"/>
  <c r="H456" i="8"/>
  <c r="H458" i="8"/>
  <c r="H459" i="8"/>
  <c r="H460" i="8"/>
  <c r="H461" i="8"/>
  <c r="H462" i="8"/>
  <c r="H463" i="8"/>
  <c r="H464" i="8"/>
  <c r="H465" i="8"/>
  <c r="H466" i="8"/>
  <c r="H467" i="8"/>
  <c r="H469" i="8"/>
  <c r="H470" i="8"/>
  <c r="H471" i="8"/>
  <c r="H472" i="8"/>
  <c r="H473" i="8"/>
  <c r="H474" i="8"/>
  <c r="H475" i="8"/>
  <c r="H476" i="8"/>
  <c r="H477" i="8"/>
  <c r="H478" i="8"/>
  <c r="H479" i="8"/>
  <c r="H480" i="8"/>
  <c r="H481" i="8"/>
  <c r="H482" i="8"/>
  <c r="H483" i="8"/>
  <c r="H484" i="8"/>
  <c r="H485" i="8"/>
  <c r="H486" i="8"/>
  <c r="H487" i="8"/>
  <c r="H488" i="8"/>
  <c r="H489" i="8"/>
  <c r="H490" i="8"/>
  <c r="H491" i="8"/>
  <c r="H492" i="8"/>
  <c r="H493" i="8"/>
  <c r="H494" i="8"/>
  <c r="H495" i="8"/>
  <c r="H496" i="8"/>
  <c r="H497" i="8"/>
  <c r="H498" i="8"/>
  <c r="H499" i="8"/>
  <c r="H2" i="8"/>
  <c r="I110" i="19" l="1"/>
  <c r="I25" i="3"/>
  <c r="I110" i="18"/>
  <c r="E57" i="18"/>
  <c r="G57" i="21"/>
  <c r="I110" i="21"/>
  <c r="I110" i="20"/>
  <c r="G57" i="19"/>
  <c r="E57" i="20"/>
  <c r="E110" i="20" s="1"/>
  <c r="E57" i="21"/>
  <c r="G57" i="20"/>
  <c r="E57" i="19"/>
  <c r="G57" i="18"/>
  <c r="E110" i="18" l="1"/>
  <c r="G110" i="19"/>
  <c r="E110" i="19"/>
  <c r="G110" i="20"/>
  <c r="G110" i="21"/>
  <c r="G110" i="18"/>
  <c r="E110" i="21"/>
  <c r="A1" i="11"/>
  <c r="A1" i="16"/>
  <c r="G62" i="11" l="1"/>
  <c r="G108" i="11" s="1"/>
  <c r="E62" i="11"/>
  <c r="E108" i="11" s="1"/>
  <c r="I57" i="11"/>
  <c r="G55" i="11"/>
  <c r="E55" i="11"/>
  <c r="G54" i="11"/>
  <c r="E54" i="11"/>
  <c r="G53" i="11"/>
  <c r="E53" i="11"/>
  <c r="G52" i="11"/>
  <c r="E52" i="11"/>
  <c r="G51" i="11"/>
  <c r="E51" i="11"/>
  <c r="G50" i="11"/>
  <c r="E50" i="11"/>
  <c r="G49" i="11"/>
  <c r="E49" i="11"/>
  <c r="G48" i="11"/>
  <c r="E48" i="11"/>
  <c r="G47" i="11"/>
  <c r="E47" i="11"/>
  <c r="G46" i="11"/>
  <c r="E46" i="11"/>
  <c r="G45" i="11"/>
  <c r="E45" i="11"/>
  <c r="G44" i="11"/>
  <c r="E44" i="11"/>
  <c r="G43" i="11"/>
  <c r="E43" i="11"/>
  <c r="G42" i="11"/>
  <c r="E42" i="11"/>
  <c r="G41" i="11"/>
  <c r="E41" i="11"/>
  <c r="G40" i="11"/>
  <c r="E40" i="11"/>
  <c r="G39" i="11"/>
  <c r="E39" i="11"/>
  <c r="G38" i="11"/>
  <c r="E38" i="11"/>
  <c r="G37" i="11"/>
  <c r="E37" i="11"/>
  <c r="G36" i="11"/>
  <c r="E36" i="11"/>
  <c r="G35" i="11"/>
  <c r="E35" i="11"/>
  <c r="G34" i="11"/>
  <c r="E34" i="11"/>
  <c r="G33" i="11"/>
  <c r="E33" i="11"/>
  <c r="G32" i="11"/>
  <c r="E32" i="11"/>
  <c r="G31" i="11"/>
  <c r="E31" i="11"/>
  <c r="G30" i="11"/>
  <c r="E30" i="11"/>
  <c r="G29" i="11"/>
  <c r="E29" i="11"/>
  <c r="G28" i="11"/>
  <c r="E28" i="11"/>
  <c r="G27" i="11"/>
  <c r="E27" i="11"/>
  <c r="G26" i="11"/>
  <c r="E26" i="11"/>
  <c r="G25" i="11"/>
  <c r="E25" i="11"/>
  <c r="G24" i="11"/>
  <c r="E24" i="11"/>
  <c r="G23" i="11"/>
  <c r="E23" i="11"/>
  <c r="G22" i="11"/>
  <c r="E22" i="11"/>
  <c r="G21" i="11"/>
  <c r="E21" i="11"/>
  <c r="G20" i="11"/>
  <c r="E20" i="11"/>
  <c r="G19" i="11"/>
  <c r="E19" i="11"/>
  <c r="G18" i="11"/>
  <c r="E18" i="11"/>
  <c r="G17" i="11"/>
  <c r="E17" i="11"/>
  <c r="G16" i="11"/>
  <c r="E16" i="11"/>
  <c r="G15" i="11"/>
  <c r="E15" i="11"/>
  <c r="G14" i="11"/>
  <c r="E14" i="11"/>
  <c r="G13" i="11"/>
  <c r="E13" i="11"/>
  <c r="G12" i="11"/>
  <c r="E12" i="11"/>
  <c r="G11" i="11"/>
  <c r="E11" i="11"/>
  <c r="G10" i="11"/>
  <c r="E10" i="11"/>
  <c r="G9" i="11"/>
  <c r="E9" i="11"/>
  <c r="G8" i="11"/>
  <c r="E8" i="11"/>
  <c r="G62" i="16"/>
  <c r="G108" i="16" s="1"/>
  <c r="E62" i="16"/>
  <c r="G8" i="16"/>
  <c r="G9" i="16"/>
  <c r="G11" i="16"/>
  <c r="G11" i="3" s="1"/>
  <c r="G12" i="16"/>
  <c r="G12" i="3" s="1"/>
  <c r="G13" i="16"/>
  <c r="G14" i="16"/>
  <c r="G15" i="16"/>
  <c r="G15" i="3" s="1"/>
  <c r="G16" i="16"/>
  <c r="G17" i="16"/>
  <c r="G18" i="16"/>
  <c r="G18" i="3" s="1"/>
  <c r="G19" i="16"/>
  <c r="G19" i="3" s="1"/>
  <c r="G20" i="16"/>
  <c r="G21" i="16"/>
  <c r="G22" i="16"/>
  <c r="G22" i="3" s="1"/>
  <c r="G23" i="16"/>
  <c r="G23" i="3" s="1"/>
  <c r="G24" i="16"/>
  <c r="G25" i="16"/>
  <c r="G26" i="16"/>
  <c r="G27" i="16"/>
  <c r="G28" i="16"/>
  <c r="G28" i="3" s="1"/>
  <c r="G29" i="16"/>
  <c r="G30" i="16"/>
  <c r="G31" i="16"/>
  <c r="G32" i="16"/>
  <c r="G32" i="3" s="1"/>
  <c r="G33" i="16"/>
  <c r="G34" i="16"/>
  <c r="G35" i="16"/>
  <c r="G35" i="3" s="1"/>
  <c r="G36" i="16"/>
  <c r="G36" i="3" s="1"/>
  <c r="G37" i="16"/>
  <c r="G38" i="16"/>
  <c r="G39" i="16"/>
  <c r="G39" i="3" s="1"/>
  <c r="G40" i="16"/>
  <c r="G40" i="3" s="1"/>
  <c r="G41" i="16"/>
  <c r="G42" i="16"/>
  <c r="G42" i="3" s="1"/>
  <c r="G43" i="16"/>
  <c r="G44" i="16"/>
  <c r="G44" i="3" s="1"/>
  <c r="G45" i="16"/>
  <c r="G46" i="16"/>
  <c r="G47" i="16"/>
  <c r="G47" i="3" s="1"/>
  <c r="G48" i="16"/>
  <c r="G48" i="3" s="1"/>
  <c r="G49" i="16"/>
  <c r="G50" i="16"/>
  <c r="G51" i="16"/>
  <c r="G51" i="3" s="1"/>
  <c r="G52" i="16"/>
  <c r="G53" i="16"/>
  <c r="G54" i="16"/>
  <c r="G54" i="3" s="1"/>
  <c r="G55" i="16"/>
  <c r="G55" i="3" s="1"/>
  <c r="E8" i="16"/>
  <c r="E9" i="16"/>
  <c r="E10" i="16"/>
  <c r="E11" i="16"/>
  <c r="E12" i="16"/>
  <c r="E13" i="16"/>
  <c r="E14" i="16"/>
  <c r="E15" i="16"/>
  <c r="E16" i="16"/>
  <c r="E17" i="16"/>
  <c r="E18" i="16"/>
  <c r="E19" i="16"/>
  <c r="E19" i="3" s="1"/>
  <c r="E20" i="16"/>
  <c r="E21" i="16"/>
  <c r="E22" i="16"/>
  <c r="E23" i="16"/>
  <c r="E23" i="3" s="1"/>
  <c r="E24" i="16"/>
  <c r="E25" i="16"/>
  <c r="E26" i="16"/>
  <c r="E27" i="16"/>
  <c r="E27" i="3" s="1"/>
  <c r="E28" i="16"/>
  <c r="E29" i="16"/>
  <c r="E29" i="3" s="1"/>
  <c r="E30" i="16"/>
  <c r="E31" i="16"/>
  <c r="E31" i="3" s="1"/>
  <c r="E32" i="16"/>
  <c r="E33" i="16"/>
  <c r="E33" i="3" s="1"/>
  <c r="E34" i="16"/>
  <c r="E34" i="3" s="1"/>
  <c r="E35" i="16"/>
  <c r="E36" i="16"/>
  <c r="E37" i="16"/>
  <c r="E38" i="16"/>
  <c r="E39" i="16"/>
  <c r="E40" i="16"/>
  <c r="E41" i="16"/>
  <c r="E41" i="3" s="1"/>
  <c r="E42" i="16"/>
  <c r="E43" i="16"/>
  <c r="E43" i="3" s="1"/>
  <c r="E44" i="16"/>
  <c r="E44" i="3" s="1"/>
  <c r="E45" i="16"/>
  <c r="E46" i="16"/>
  <c r="E46" i="3" s="1"/>
  <c r="E47" i="16"/>
  <c r="E48" i="16"/>
  <c r="E48" i="3" s="1"/>
  <c r="E49" i="16"/>
  <c r="E50" i="16"/>
  <c r="E50" i="3" s="1"/>
  <c r="E51" i="16"/>
  <c r="E52" i="16"/>
  <c r="E52" i="3" s="1"/>
  <c r="E53" i="16"/>
  <c r="E54" i="16"/>
  <c r="E54" i="3" s="1"/>
  <c r="E55" i="16"/>
  <c r="I57" i="16"/>
  <c r="E25" i="3" l="1"/>
  <c r="E21" i="3"/>
  <c r="E17" i="3"/>
  <c r="G53" i="3"/>
  <c r="G49" i="3"/>
  <c r="G45" i="3"/>
  <c r="G41" i="3"/>
  <c r="G33" i="3"/>
  <c r="G29" i="3"/>
  <c r="E40" i="3"/>
  <c r="E36" i="3"/>
  <c r="E62" i="3"/>
  <c r="E108" i="3" s="1"/>
  <c r="E108" i="16"/>
  <c r="E14" i="3"/>
  <c r="E10" i="3"/>
  <c r="E12" i="3"/>
  <c r="E8" i="3"/>
  <c r="E38" i="3"/>
  <c r="G37" i="3"/>
  <c r="G30" i="3"/>
  <c r="G26" i="3"/>
  <c r="G24" i="3"/>
  <c r="G20" i="3"/>
  <c r="G16" i="3"/>
  <c r="G13" i="3"/>
  <c r="G9" i="3"/>
  <c r="E55" i="3"/>
  <c r="G52" i="3"/>
  <c r="G50" i="3"/>
  <c r="G46" i="3"/>
  <c r="G43" i="3"/>
  <c r="G38" i="3"/>
  <c r="G34" i="3"/>
  <c r="G31" i="3"/>
  <c r="G27" i="3"/>
  <c r="G25" i="3"/>
  <c r="G21" i="3"/>
  <c r="G17" i="3"/>
  <c r="G14" i="3"/>
  <c r="G10" i="3"/>
  <c r="G8" i="3"/>
  <c r="I110" i="16"/>
  <c r="I110" i="11"/>
  <c r="E49" i="3"/>
  <c r="E37" i="3"/>
  <c r="E30" i="3"/>
  <c r="E26" i="3"/>
  <c r="E24" i="3"/>
  <c r="E20" i="3"/>
  <c r="E16" i="3"/>
  <c r="E13" i="3"/>
  <c r="E9" i="3"/>
  <c r="E45" i="3"/>
  <c r="E42" i="3"/>
  <c r="E53" i="3"/>
  <c r="E51" i="3"/>
  <c r="E47" i="3"/>
  <c r="E39" i="3"/>
  <c r="E35" i="3"/>
  <c r="E32" i="3"/>
  <c r="E28" i="3"/>
  <c r="E22" i="3"/>
  <c r="E18" i="3"/>
  <c r="E15" i="3"/>
  <c r="E11" i="3"/>
  <c r="G62" i="3"/>
  <c r="G108" i="3" s="1"/>
  <c r="I57" i="3"/>
  <c r="E57" i="11"/>
  <c r="G57" i="11"/>
  <c r="G57" i="16"/>
  <c r="E57" i="16"/>
  <c r="E110" i="16" l="1"/>
  <c r="G57" i="3"/>
  <c r="I110" i="3"/>
  <c r="E57" i="3"/>
  <c r="G110" i="11"/>
  <c r="E110" i="11"/>
  <c r="G110" i="16"/>
  <c r="E110" i="3" l="1"/>
  <c r="G110" i="3"/>
  <c r="L6" i="5"/>
  <c r="L113" i="5" l="1"/>
  <c r="L46" i="5"/>
  <c r="L47" i="5"/>
  <c r="L48" i="5"/>
  <c r="L49" i="5"/>
  <c r="L50" i="5"/>
  <c r="L51" i="5"/>
  <c r="L52" i="5"/>
  <c r="L53" i="5"/>
  <c r="L54" i="5"/>
  <c r="L55" i="5"/>
  <c r="L56" i="5"/>
  <c r="L57" i="5"/>
  <c r="L58" i="5"/>
  <c r="L59" i="5"/>
  <c r="L93" i="5"/>
  <c r="L94" i="5"/>
  <c r="L95" i="5"/>
  <c r="L96" i="5"/>
  <c r="L97" i="5"/>
  <c r="L98" i="5"/>
  <c r="L99" i="5"/>
  <c r="L100" i="5"/>
  <c r="L101" i="5"/>
  <c r="L102" i="5"/>
  <c r="L103" i="5"/>
  <c r="L104" i="5"/>
  <c r="L105" i="5"/>
  <c r="L106" i="5"/>
  <c r="L107" i="5"/>
  <c r="L108" i="5"/>
  <c r="L109" i="5"/>
  <c r="L110" i="5"/>
  <c r="L111" i="5"/>
  <c r="L112" i="5"/>
  <c r="L92"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60" i="5"/>
  <c r="L38" i="5"/>
  <c r="L39" i="5"/>
  <c r="L40" i="5"/>
  <c r="L41" i="5"/>
  <c r="L42" i="5"/>
  <c r="L43" i="5"/>
  <c r="L44" i="5"/>
  <c r="L45"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alcChain>
</file>

<file path=xl/sharedStrings.xml><?xml version="1.0" encoding="utf-8"?>
<sst xmlns="http://schemas.openxmlformats.org/spreadsheetml/2006/main" count="14524" uniqueCount="1238">
  <si>
    <t>Cost Center</t>
  </si>
  <si>
    <t>Actuals</t>
  </si>
  <si>
    <t>Revenue Category Hierarchy</t>
  </si>
  <si>
    <t>Revenue Category</t>
  </si>
  <si>
    <t>Spend Category Hierarchy</t>
  </si>
  <si>
    <t>Spend Category</t>
  </si>
  <si>
    <t>ID Value</t>
  </si>
  <si>
    <t>Compensation</t>
  </si>
  <si>
    <t>FT Faculty SLUCare</t>
  </si>
  <si>
    <t>FT Staff</t>
  </si>
  <si>
    <t>Fringe Benefits Allocated</t>
  </si>
  <si>
    <t>General Expense</t>
  </si>
  <si>
    <t>Advertising</t>
  </si>
  <si>
    <t>Books,Subscriptions,Periodicals</t>
  </si>
  <si>
    <t>Communications</t>
  </si>
  <si>
    <t>Construction/Service Repairs</t>
  </si>
  <si>
    <t>Contributions</t>
  </si>
  <si>
    <t>Cost of Goods Sold</t>
  </si>
  <si>
    <t>Dues_and_Memberships</t>
  </si>
  <si>
    <t>Dues &amp; Memberships</t>
  </si>
  <si>
    <t>Equipment Maintenance</t>
  </si>
  <si>
    <t>Expense Recovery</t>
  </si>
  <si>
    <t>Furniture_and_Equipment</t>
  </si>
  <si>
    <t>Furniture and Equipment</t>
  </si>
  <si>
    <t>Other Expenses</t>
  </si>
  <si>
    <t>Printing_and_Duplicating</t>
  </si>
  <si>
    <t>Printing and Duplicating</t>
  </si>
  <si>
    <t>Promotional Items</t>
  </si>
  <si>
    <t>Purchased_Services</t>
  </si>
  <si>
    <t>Purchased Services</t>
  </si>
  <si>
    <t>Rentals</t>
  </si>
  <si>
    <t>Scholarship Allowances</t>
  </si>
  <si>
    <t>Scholarships</t>
  </si>
  <si>
    <t>Supplies</t>
  </si>
  <si>
    <t>Travel and Related</t>
  </si>
  <si>
    <t>Inter-Departmental_Services</t>
  </si>
  <si>
    <t>Inter-Departmental Services</t>
  </si>
  <si>
    <t>Total</t>
  </si>
  <si>
    <t>Cost Center or Cost Center Hierarchy for Plan</t>
  </si>
  <si>
    <t>Ledger/Summary Account</t>
  </si>
  <si>
    <t>Spend Category or Spend Category Hierarchy for Plan</t>
  </si>
  <si>
    <t>Revenue Category or Revenue Category Hierarchy for Plan</t>
  </si>
  <si>
    <t>Program or Program Hierarchy for Plan</t>
  </si>
  <si>
    <t>01 - July</t>
  </si>
  <si>
    <t>Sum of Ledger/Budget Debit minus Credit</t>
  </si>
  <si>
    <t>FT Faculty Regular Session</t>
  </si>
  <si>
    <t>(Blank)</t>
  </si>
  <si>
    <t>FT Staff Administrative Base</t>
  </si>
  <si>
    <t>FT Staff Hourly</t>
  </si>
  <si>
    <t>FT Staff Salaried</t>
  </si>
  <si>
    <t>FT Staff Supplemental Pay</t>
  </si>
  <si>
    <t>SLU Parent: Supplies, repairs, utilities, and other expenses</t>
  </si>
  <si>
    <t>FY22 Budget</t>
  </si>
  <si>
    <t>FY21 Original Budget from View Plan Screen</t>
  </si>
  <si>
    <t>Grand Total</t>
  </si>
  <si>
    <t>Sum of Sum of Ledger/Budget Debit minus Credit</t>
  </si>
  <si>
    <t>FY20 Year End Actuals</t>
  </si>
  <si>
    <t>Budget Lines Data</t>
  </si>
  <si>
    <t>Area</t>
  </si>
  <si>
    <t>All</t>
  </si>
  <si>
    <t>Fiscal Time Interval*</t>
  </si>
  <si>
    <t>Ledger Account or Ledger Account Summary</t>
  </si>
  <si>
    <t>Restrictions</t>
  </si>
  <si>
    <t>Required</t>
  </si>
  <si>
    <t>Optional</t>
  </si>
  <si>
    <t>Conditionally Required</t>
  </si>
  <si>
    <t>Format</t>
  </si>
  <si>
    <t>Text</t>
  </si>
  <si>
    <t>Number</t>
  </si>
  <si>
    <t>Lookup</t>
  </si>
  <si>
    <t>Account_Set_ID</t>
  </si>
  <si>
    <t>Number (26,6)</t>
  </si>
  <si>
    <t>Cost_Center_Reference_ID</t>
  </si>
  <si>
    <t>Fund_ID</t>
  </si>
  <si>
    <t>Resource_Category_Hierarchy_ID</t>
  </si>
  <si>
    <t>Spend_Category_ID</t>
  </si>
  <si>
    <t>Revenue_Category_Hierarchy_ID</t>
  </si>
  <si>
    <t>Gift_Reference_ID</t>
  </si>
  <si>
    <t>Grant_ID</t>
  </si>
  <si>
    <t>Project_ID</t>
  </si>
  <si>
    <t>Program_ID</t>
  </si>
  <si>
    <t>Custom_Organization_Reference_ID</t>
  </si>
  <si>
    <t>Object_Class_ID</t>
  </si>
  <si>
    <t>Fields</t>
  </si>
  <si>
    <t>Header Key</t>
  </si>
  <si>
    <t>Line Key</t>
  </si>
  <si>
    <t>Line Order</t>
  </si>
  <si>
    <t>Year</t>
  </si>
  <si>
    <t>ID Type</t>
  </si>
  <si>
    <t>Parent ID Type</t>
  </si>
  <si>
    <t>Parent ID Value</t>
  </si>
  <si>
    <t>Budget Debit Amount</t>
  </si>
  <si>
    <t>Budget Credit Amount</t>
  </si>
  <si>
    <t>Memo</t>
  </si>
  <si>
    <t>Fund</t>
  </si>
  <si>
    <t>Gift</t>
  </si>
  <si>
    <t>Grant</t>
  </si>
  <si>
    <t>Project</t>
  </si>
  <si>
    <t>Program</t>
  </si>
  <si>
    <t>Activity Code</t>
  </si>
  <si>
    <t>Object Class</t>
  </si>
  <si>
    <t>Assignee</t>
  </si>
  <si>
    <t>Medical Specialty</t>
  </si>
  <si>
    <t>6</t>
  </si>
  <si>
    <t>1</t>
  </si>
  <si>
    <t>Fiscal_Summary_Interval_ID</t>
  </si>
  <si>
    <t>YE_Jun_Year</t>
  </si>
  <si>
    <t>SLU_Parent</t>
  </si>
  <si>
    <t>11</t>
  </si>
  <si>
    <t>647000_FT_Staff_Salaried</t>
  </si>
  <si>
    <t>Fringe_Benefits_Allocated</t>
  </si>
  <si>
    <t>641000_FT_Staff_Hourly</t>
  </si>
  <si>
    <t>D019</t>
  </si>
  <si>
    <t>D452</t>
  </si>
  <si>
    <t>7</t>
  </si>
  <si>
    <t>8</t>
  </si>
  <si>
    <t>9</t>
  </si>
  <si>
    <t>10</t>
  </si>
  <si>
    <t>12</t>
  </si>
  <si>
    <t>13</t>
  </si>
  <si>
    <t>14</t>
  </si>
  <si>
    <t>15</t>
  </si>
  <si>
    <t>16</t>
  </si>
  <si>
    <t>17</t>
  </si>
  <si>
    <t>18</t>
  </si>
  <si>
    <t>19</t>
  </si>
  <si>
    <t>20</t>
  </si>
  <si>
    <t>21</t>
  </si>
  <si>
    <t>22</t>
  </si>
  <si>
    <t>23</t>
  </si>
  <si>
    <t>24</t>
  </si>
  <si>
    <t>25</t>
  </si>
  <si>
    <t>26</t>
  </si>
  <si>
    <t>27</t>
  </si>
  <si>
    <t>28</t>
  </si>
  <si>
    <t>Journal</t>
  </si>
  <si>
    <t>Ledger Account</t>
  </si>
  <si>
    <t>Function</t>
  </si>
  <si>
    <t>Spend Category as Worktag</t>
  </si>
  <si>
    <t>Line Memo</t>
  </si>
  <si>
    <t>Accounting Date</t>
  </si>
  <si>
    <t>Operational Transaction</t>
  </si>
  <si>
    <t>Journal Number</t>
  </si>
  <si>
    <t>External Reference ID</t>
  </si>
  <si>
    <t>Source</t>
  </si>
  <si>
    <t>Ledger</t>
  </si>
  <si>
    <t>Ledger Debit minus Credit</t>
  </si>
  <si>
    <t>JE-000000021 - Saint Louis University - 05/31/2020</t>
  </si>
  <si>
    <t>5127:Other Expenses</t>
  </si>
  <si>
    <t>11 Operating Fund</t>
  </si>
  <si>
    <t>Non-Travel Miscellaneous</t>
  </si>
  <si>
    <t>JE-000000021</t>
  </si>
  <si>
    <t>Conversion</t>
  </si>
  <si>
    <t>5110:Printing and Duplicating</t>
  </si>
  <si>
    <t>Xerox Managed Print Services</t>
  </si>
  <si>
    <t>5010:Fringe Benefits Allocated</t>
  </si>
  <si>
    <t>5000:Salaries and Wages</t>
  </si>
  <si>
    <t>5120:Inter-Departmental Services</t>
  </si>
  <si>
    <t>Telephone Charges</t>
  </si>
  <si>
    <t>JE-000000022 - Saint Louis University - 04/30/2020</t>
  </si>
  <si>
    <t>JE-000000022</t>
  </si>
  <si>
    <t>5107:Purchased Services</t>
  </si>
  <si>
    <t>Professional Service</t>
  </si>
  <si>
    <t>5105:Domestic Travel</t>
  </si>
  <si>
    <t>Airfare Domestic</t>
  </si>
  <si>
    <t>Mail Room</t>
  </si>
  <si>
    <t>Adds/Moves/Changes</t>
  </si>
  <si>
    <t>Outside Printing</t>
  </si>
  <si>
    <t>JE-000000023 - Saint Louis University - 03/31/2020</t>
  </si>
  <si>
    <t>5112:Supplies</t>
  </si>
  <si>
    <t>Office Supplies</t>
  </si>
  <si>
    <t>JE-000000023</t>
  </si>
  <si>
    <t>5101:Dues &amp; Memberships</t>
  </si>
  <si>
    <t>Other Supplies</t>
  </si>
  <si>
    <t>JE-000000024 - Saint Louis University - 02/29/2020</t>
  </si>
  <si>
    <t>JE-000000024</t>
  </si>
  <si>
    <t>5104:Local Business</t>
  </si>
  <si>
    <t>Local Business Meeting/Workshop-Seminar-Conference</t>
  </si>
  <si>
    <t>5113:Furniture and Equipment</t>
  </si>
  <si>
    <t>Computer Equipment/Software</t>
  </si>
  <si>
    <t>JE-000000025 - Saint Louis University - 01/31/2020</t>
  </si>
  <si>
    <t>JE-000000025</t>
  </si>
  <si>
    <t>Local Meals</t>
  </si>
  <si>
    <t>Lodging Domestic</t>
  </si>
  <si>
    <t>JE-000000026 - Saint Louis University - 12/31/2019</t>
  </si>
  <si>
    <t>JE-000000026</t>
  </si>
  <si>
    <t>JE-000000027 - Saint Louis University - 10/31/2019</t>
  </si>
  <si>
    <t>JE-000000027</t>
  </si>
  <si>
    <t>5115:Rentals</t>
  </si>
  <si>
    <t>Rent Software Fees</t>
  </si>
  <si>
    <t>Transportation Domestic</t>
  </si>
  <si>
    <t>Meals Domestic</t>
  </si>
  <si>
    <t>JE-000000028 - Saint Louis University - 11/30/2019</t>
  </si>
  <si>
    <t>JE-000000028</t>
  </si>
  <si>
    <t>Advertising-Faculty/Staff Recruiting</t>
  </si>
  <si>
    <t>Travel Other Domestic</t>
  </si>
  <si>
    <t>JE-000000029 - Saint Louis University - 09/30/2019</t>
  </si>
  <si>
    <t>Instructional Media</t>
  </si>
  <si>
    <t>JE-000000029</t>
  </si>
  <si>
    <t>Seminar Fees/Registration Domestic</t>
  </si>
  <si>
    <t>JE-000000030 - Saint Louis University - 08/31/2019</t>
  </si>
  <si>
    <t>JE-000000030</t>
  </si>
  <si>
    <t>Facilities Services Charges</t>
  </si>
  <si>
    <t>JE-000000031 - Saint Louis University - 07/31/2019</t>
  </si>
  <si>
    <t>Office Equipment/Furniture</t>
  </si>
  <si>
    <t>JE-000000031</t>
  </si>
  <si>
    <t>JE-000000118 - Saint Louis University - 06/30/2020</t>
  </si>
  <si>
    <t>JE-000000118</t>
  </si>
  <si>
    <t>Employee Moving Expense</t>
  </si>
  <si>
    <t>5125:Contributions</t>
  </si>
  <si>
    <t>Row Labels</t>
  </si>
  <si>
    <t>Sum of Ledger Debit minus Credit</t>
  </si>
  <si>
    <t>5000: Salaries and Wages</t>
  </si>
  <si>
    <t>5010: Fringe Benefits Allocated</t>
  </si>
  <si>
    <t>Local Business</t>
  </si>
  <si>
    <t>FT Staff Overtime</t>
  </si>
  <si>
    <t>PT Faculty Regular Session</t>
  </si>
  <si>
    <t>FT Faculty Supplemental Pay</t>
  </si>
  <si>
    <t>FT Faculty SLUCare Incentive Pay Accrual</t>
  </si>
  <si>
    <t>FT Faculty Regular Postdoc</t>
  </si>
  <si>
    <t>PT Faculty Summer Session</t>
  </si>
  <si>
    <t>FT Faculty Summer Session</t>
  </si>
  <si>
    <t>Domestic Travel</t>
  </si>
  <si>
    <t>2</t>
  </si>
  <si>
    <t>3</t>
  </si>
  <si>
    <t>4</t>
  </si>
  <si>
    <t>5</t>
  </si>
  <si>
    <t>Ledger_Account_ID</t>
  </si>
  <si>
    <t>5102:Books,Subscriptions,Periodicals</t>
  </si>
  <si>
    <t>5100:Communications</t>
  </si>
  <si>
    <t>5118:Construction/Service Repairs</t>
  </si>
  <si>
    <t>5126:Cost of Goods Sold</t>
  </si>
  <si>
    <t>5111:Promotional Items</t>
  </si>
  <si>
    <t>5122:Scholarship Allowances</t>
  </si>
  <si>
    <t>5123:Scholarships</t>
  </si>
  <si>
    <t>5106:Foreign Travel</t>
  </si>
  <si>
    <t>611000_FT_Faculty_Regular_Session</t>
  </si>
  <si>
    <t>631000_FT_Staff_Administrative_Base</t>
  </si>
  <si>
    <t>PT Staff Salaried</t>
  </si>
  <si>
    <t>PT Staff Supplemental Pay</t>
  </si>
  <si>
    <t>PT Staff Hourly</t>
  </si>
  <si>
    <t>PT Staff Overtime</t>
  </si>
  <si>
    <t>FT Staff Differential Pay</t>
  </si>
  <si>
    <t>FT Faculty Participant Fees</t>
  </si>
  <si>
    <t>FT Faculty Supplemental-SLUCare</t>
  </si>
  <si>
    <t>FT Faculty Research-Summer (Effort Reportable)</t>
  </si>
  <si>
    <t>FT Faculty Particant Fees SLUCare</t>
  </si>
  <si>
    <t>FT Faculty Supplemental Sumer (Not Effort Reportable)</t>
  </si>
  <si>
    <t>PT Faculty Supplemental Pay</t>
  </si>
  <si>
    <t>PT Faculty Supplemental Pay (Not Effort Reportable)</t>
  </si>
  <si>
    <t>PT Faculty Teaching Overload</t>
  </si>
  <si>
    <t>PT Staff Seasonal Pay</t>
  </si>
  <si>
    <t>Resident</t>
  </si>
  <si>
    <t>Resident Supplemental</t>
  </si>
  <si>
    <t>Staff Physician</t>
  </si>
  <si>
    <t>FT_Faculty_Particant_Fees_SLUCare</t>
  </si>
  <si>
    <t>FT_Faculty_Participant_Fees</t>
  </si>
  <si>
    <t>611200_FT_Faculty_Regular_Postdoc</t>
  </si>
  <si>
    <t>613500_FT_Faculty_Research-Summer_(Effort_Reportable)</t>
  </si>
  <si>
    <t>FT_Faculty_SLUCare</t>
  </si>
  <si>
    <t>606900_FT_Faculty_SLUCare_Incentive_Pay_Accrual</t>
  </si>
  <si>
    <t>612000_FT_Faculty_Summer_Session</t>
  </si>
  <si>
    <t>613000_FT_Faculty_Supplemental_Pay</t>
  </si>
  <si>
    <t>603000_FT_Faculty_Supplemental-SLUCare</t>
  </si>
  <si>
    <t>613600_FT_Faculty_Supplemental_Sumer_(Not_Effort_Reportable)</t>
  </si>
  <si>
    <t>642500_FT_Staff_Differential_Pay</t>
  </si>
  <si>
    <t>642000_FT_Staff_Overtime</t>
  </si>
  <si>
    <t>643000_FT_Staff_Supplemental_Pay</t>
  </si>
  <si>
    <t>621000_PT_Faculty_Regular_Session</t>
  </si>
  <si>
    <t>622000_PT_Faculty_Summer_Session</t>
  </si>
  <si>
    <t>623000_PT_Faculty_Supplemental_Pay</t>
  </si>
  <si>
    <t>623600_PT_Faculty_Supplemental_Pay_(Not_Effort_Reportable)</t>
  </si>
  <si>
    <t>621500_PT_Faculty_Teaching_Overload</t>
  </si>
  <si>
    <t>651000_PT_Staff_Hourly</t>
  </si>
  <si>
    <t>652000_PT_Staff_Overtime</t>
  </si>
  <si>
    <t>657000_PT_Staff_Salaried</t>
  </si>
  <si>
    <t>654000_PT_Staff_Seasonal_Pay</t>
  </si>
  <si>
    <t>653000_PT_Staff_Supplemental_Pay</t>
  </si>
  <si>
    <t>681000_Resident</t>
  </si>
  <si>
    <t>683000_Resident_Supplemental</t>
  </si>
  <si>
    <t>601900_Staff_Physician</t>
  </si>
  <si>
    <t>671000_Stipends</t>
  </si>
  <si>
    <t>Stipends</t>
  </si>
  <si>
    <t>Foreign Travel</t>
  </si>
  <si>
    <t>Books_Subscriptions_Periodicals</t>
  </si>
  <si>
    <t>Construction/Service_Repairs</t>
  </si>
  <si>
    <t>Cost_of_Goods_Sold</t>
  </si>
  <si>
    <t>Domestic_Travel</t>
  </si>
  <si>
    <t>Equipment_Maintenance</t>
  </si>
  <si>
    <t>Foreign_Travel</t>
  </si>
  <si>
    <t>Local_Business</t>
  </si>
  <si>
    <t>Other_Expenses</t>
  </si>
  <si>
    <t>Promotional_Items</t>
  </si>
  <si>
    <t>Scholarship_Allowances</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</si>
  <si>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</si>
  <si>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</si>
  <si>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</si>
  <si>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</si>
  <si>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</si>
  <si>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</si>
  <si>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</si>
  <si>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</si>
  <si>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</si>
  <si>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</si>
  <si>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</si>
  <si>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</si>
  <si>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</si>
  <si>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</si>
  <si>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</si>
  <si>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</si>
  <si>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</si>
  <si>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</si>
  <si>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</si>
  <si>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</si>
  <si>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</si>
  <si>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</si>
  <si>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</si>
  <si>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</si>
  <si>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</si>
  <si>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</si>
  <si>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</si>
  <si>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</si>
  <si>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</si>
  <si>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</si>
  <si>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</si>
  <si>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</si>
  <si>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</si>
  <si>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</si>
  <si>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</si>
  <si>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</si>
  <si>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</si>
  <si>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</si>
  <si>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</si>
  <si>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</si>
  <si>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</si>
  <si>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</si>
  <si>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</si>
  <si>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</si>
  <si>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</si>
  <si>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</si>
  <si>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</si>
  <si>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</si>
  <si>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</si>
  <si>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</si>
  <si>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</si>
  <si>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</si>
  <si>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</si>
  <si>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</si>
  <si>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</si>
  <si>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</si>
  <si>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</si>
  <si>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</si>
  <si>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</si>
  <si>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</si>
  <si>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</si>
  <si>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</si>
  <si>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</si>
  <si>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</si>
  <si>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</si>
  <si>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</si>
  <si>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</si>
  <si>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</si>
  <si>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</si>
  <si>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</si>
  <si>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</si>
  <si>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</si>
  <si>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</si>
  <si>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</si>
  <si>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</si>
  <si>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</si>
  <si>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</si>
  <si>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</si>
  <si>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</si>
  <si>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</si>
  <si>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</si>
  <si>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</si>
  <si>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</si>
  <si>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Employee_Moving_Expense</t>
  </si>
  <si>
    <t>112</t>
  </si>
  <si>
    <t>113</t>
  </si>
  <si>
    <t>(Blank) Total</t>
  </si>
  <si>
    <t>Books/eBooks</t>
  </si>
  <si>
    <t>Postage/Shipping</t>
  </si>
  <si>
    <t>Student Labor General</t>
  </si>
  <si>
    <t>Communication Other</t>
  </si>
  <si>
    <t>Subscriptions/Periodicals</t>
  </si>
  <si>
    <t>Tuition Fees  Discounted</t>
  </si>
  <si>
    <t>Health Insurance Non-Employee</t>
  </si>
  <si>
    <t>Graduate Student/Research</t>
  </si>
  <si>
    <t>Equipment Maintenance Repair-Computer</t>
  </si>
  <si>
    <t>Subject/Participant Fees</t>
  </si>
  <si>
    <t>Student/Graduate Assistant Supplemental</t>
  </si>
  <si>
    <t>Credit Card/ Banking Fees</t>
  </si>
  <si>
    <t>Subscriptions Data Base</t>
  </si>
  <si>
    <t>Exam/Board Certification/Credentialing Fees</t>
  </si>
  <si>
    <t>Rent Furniture &amp; Equipment</t>
  </si>
  <si>
    <t>Federal Work Study</t>
  </si>
  <si>
    <t>Tuition Honoraria Related Prizes Nondiscounted</t>
  </si>
  <si>
    <t>Other Equipment</t>
  </si>
  <si>
    <t>ITS Minor Computer Software/Equipment</t>
  </si>
  <si>
    <t>Local Transportation</t>
  </si>
  <si>
    <t>Travel Other Foreign</t>
  </si>
  <si>
    <t>Inter-Departmental Professional  Service</t>
  </si>
  <si>
    <t>Teaching and Research Supplies</t>
  </si>
  <si>
    <t>Subscription Services</t>
  </si>
  <si>
    <t>Information Technology Services</t>
  </si>
  <si>
    <t>Van Service</t>
  </si>
  <si>
    <t>Contributions-Tables</t>
  </si>
  <si>
    <t>Billiken Bucks/Copy Cards</t>
  </si>
  <si>
    <t>College/Job Fair Booth/Fees</t>
  </si>
  <si>
    <t>Parking On Campus</t>
  </si>
  <si>
    <t>Machine Shop</t>
  </si>
  <si>
    <t>Honoraria</t>
  </si>
  <si>
    <t>Chaifetz Arena</t>
  </si>
  <si>
    <t>Airfare Foreign</t>
  </si>
  <si>
    <t>Permits/Licenses/Abstracts</t>
  </si>
  <si>
    <t>Transportation Foreign</t>
  </si>
  <si>
    <t>Seminar Fees/Registration Foreign</t>
  </si>
  <si>
    <t>Employment</t>
  </si>
  <si>
    <t>Food Service/Sponsored Programs/Workshop-Seminar-Conference</t>
  </si>
  <si>
    <t>Other Room/Board  Fees Nondiscounted</t>
  </si>
  <si>
    <t>Lodging Foreign</t>
  </si>
  <si>
    <t>Housekeeping-Linen Service</t>
  </si>
  <si>
    <t>SLU Workshops/Seminars</t>
  </si>
  <si>
    <t>Meals Foreign</t>
  </si>
  <si>
    <t>On Campus Space Rental</t>
  </si>
  <si>
    <t>BSC Mail Services</t>
  </si>
  <si>
    <t>Fringe Benefit Expense-Long-Term Disability Insurance</t>
  </si>
  <si>
    <t>FICA-Employer Expense</t>
  </si>
  <si>
    <t>Retirement Plan Employer Expense</t>
  </si>
  <si>
    <t>Fringe Benefit Expense-Medical Insurance UHC Plus</t>
  </si>
  <si>
    <t>AD&amp;D Benefit</t>
  </si>
  <si>
    <t>Life Insurance - Employer Expense</t>
  </si>
  <si>
    <t>Rent Leased Vehicles</t>
  </si>
  <si>
    <t>SLU Parent: Salaries and benefits</t>
  </si>
  <si>
    <t>Rent Other</t>
  </si>
  <si>
    <t>Telephone Long Distance</t>
  </si>
  <si>
    <t>Gas &amp; Oil</t>
  </si>
  <si>
    <t>Consultants</t>
  </si>
  <si>
    <t>Student Labor Overtime</t>
  </si>
  <si>
    <t>Cleaning Services</t>
  </si>
  <si>
    <t>Vehicle Repairs</t>
  </si>
  <si>
    <t>Public Safety Charge</t>
  </si>
  <si>
    <t>Golf Cart Maintenance</t>
  </si>
  <si>
    <t>COVID COVID-19</t>
  </si>
  <si>
    <t>Spend Category Object</t>
  </si>
  <si>
    <t>Spend Category Hierarchies Objects</t>
  </si>
  <si>
    <t>PT Faculty</t>
  </si>
  <si>
    <t>PT Staff</t>
  </si>
  <si>
    <t>Collection Cost-Recovery (Over Payment)</t>
  </si>
  <si>
    <t>Nonoperating Loan</t>
  </si>
  <si>
    <t>Collection Repayment-Federal</t>
  </si>
  <si>
    <t>Community Relations</t>
  </si>
  <si>
    <t>Allocated Overhead</t>
  </si>
  <si>
    <t>Comparative Medicine</t>
  </si>
  <si>
    <t>Construction Contract</t>
  </si>
  <si>
    <t>Construction Services Reimbursement</t>
  </si>
  <si>
    <t>Consultants-No IDC</t>
  </si>
  <si>
    <t>Contingency</t>
  </si>
  <si>
    <t>Debt Service Fees</t>
  </si>
  <si>
    <t>Interest</t>
  </si>
  <si>
    <t>Disposal / Net Book Value</t>
  </si>
  <si>
    <t>Door Repair Materials</t>
  </si>
  <si>
    <t>Routine Maintenance Materials</t>
  </si>
  <si>
    <t>Door Repairs</t>
  </si>
  <si>
    <t>Educators Legal Liability</t>
  </si>
  <si>
    <t>Insurance</t>
  </si>
  <si>
    <t>Electric</t>
  </si>
  <si>
    <t>Utilities</t>
  </si>
  <si>
    <t>Electrical Materials</t>
  </si>
  <si>
    <t>Electrical Repairs</t>
  </si>
  <si>
    <t>Elevator Repairs</t>
  </si>
  <si>
    <t>Environmental Safety</t>
  </si>
  <si>
    <t>Environmental Services</t>
  </si>
  <si>
    <t>Equipment/Material Athletic</t>
  </si>
  <si>
    <t>Equipment Financing</t>
  </si>
  <si>
    <t>Executive Management</t>
  </si>
  <si>
    <t>Expiration Term Endowment</t>
  </si>
  <si>
    <t>Net Assets Released from Restriction</t>
  </si>
  <si>
    <t>Exterior Lighting</t>
  </si>
  <si>
    <t>Exterior Lighting Repairs</t>
  </si>
  <si>
    <t>Flooring Materials</t>
  </si>
  <si>
    <t>Flooring Repairs</t>
  </si>
  <si>
    <t>Fresh Gatherings</t>
  </si>
  <si>
    <t>Fringe Benefit Expense</t>
  </si>
  <si>
    <t>Fringe Benefits Expense</t>
  </si>
  <si>
    <t>Fringe Benefits Allocated-RIF</t>
  </si>
  <si>
    <t>Fringe Benefits Allocated-VERP</t>
  </si>
  <si>
    <t>Gas</t>
  </si>
  <si>
    <t>Maintenance Supplies</t>
  </si>
  <si>
    <t>General Counsel/Legal</t>
  </si>
  <si>
    <t>Glass Materials</t>
  </si>
  <si>
    <t>Glass Repairs</t>
  </si>
  <si>
    <t>Grant Application Fees</t>
  </si>
  <si>
    <t>Ground Contract/Work</t>
  </si>
  <si>
    <t>Guarantees</t>
  </si>
  <si>
    <t>Health Insurance/Medical Related Fees Nondiscounted</t>
  </si>
  <si>
    <t>Hospital/Patient Costs</t>
  </si>
  <si>
    <t>Human Resources</t>
  </si>
  <si>
    <t>HVAC Materials</t>
  </si>
  <si>
    <t>HVAC Repairs</t>
  </si>
  <si>
    <t>Immigration Legal Fees</t>
  </si>
  <si>
    <t>Income Tax</t>
  </si>
  <si>
    <t>Taxes</t>
  </si>
  <si>
    <t>Independent Lab Billing</t>
  </si>
  <si>
    <t>Insurance/Non-Fringe</t>
  </si>
  <si>
    <t>Interest Expense Fees</t>
  </si>
  <si>
    <t>Interlibrary Loan</t>
  </si>
  <si>
    <t>INTO Administration Fee</t>
  </si>
  <si>
    <t>IRB Fees</t>
  </si>
  <si>
    <t>Kitchen Materials</t>
  </si>
  <si>
    <t>Kitchen Repairs Non PM</t>
  </si>
  <si>
    <t>Kitchen Repairs PM</t>
  </si>
  <si>
    <t>Labor Cross Department Charges</t>
  </si>
  <si>
    <t>Salaries and Wages</t>
  </si>
  <si>
    <t>Legal Fees</t>
  </si>
  <si>
    <t>Line Charges</t>
  </si>
  <si>
    <t>Loan Cancellation-Interest</t>
  </si>
  <si>
    <t>Loan Cancellation-Principle</t>
  </si>
  <si>
    <t>Locum Tenens</t>
  </si>
  <si>
    <t>Accounts Payable</t>
  </si>
  <si>
    <t>Student Labor</t>
  </si>
  <si>
    <t>Student Labor Participant Fees</t>
  </si>
  <si>
    <t>Maintenance Equipment</t>
  </si>
  <si>
    <t>Maintenance Other</t>
  </si>
  <si>
    <t>Maintenance-Tires</t>
  </si>
  <si>
    <t>Malpractice Insurance</t>
  </si>
  <si>
    <t>Marketing and Communications</t>
  </si>
  <si>
    <t>Materials/Special Requests</t>
  </si>
  <si>
    <t>Matured Annuity/Life Income</t>
  </si>
  <si>
    <t>Medical Supplies-Inventory</t>
  </si>
  <si>
    <t>Inventory</t>
  </si>
  <si>
    <t>Medical Student Disability Insurance</t>
  </si>
  <si>
    <t>Medical Waste Disposal</t>
  </si>
  <si>
    <t>Microbiology Services</t>
  </si>
  <si>
    <t>Miscellaneous Plant Material</t>
  </si>
  <si>
    <t>Net Assets Released</t>
  </si>
  <si>
    <t>Nonoperating Actuarial Adjustment</t>
  </si>
  <si>
    <t>Nonoperating Actual Adjustment</t>
  </si>
  <si>
    <t>Nonoperating Bad Debt</t>
  </si>
  <si>
    <t>Nonoperating Professional Service</t>
  </si>
  <si>
    <t>Nonoperating VAT Spain-Prior Years</t>
  </si>
  <si>
    <t>Officials Athletics</t>
  </si>
  <si>
    <t>Other Fees Nondiscounted</t>
  </si>
  <si>
    <t>Other Maintenance Supplies</t>
  </si>
  <si>
    <t>Over/Short</t>
  </si>
  <si>
    <t>Bad Debt</t>
  </si>
  <si>
    <t>Overhead Assessment</t>
  </si>
  <si>
    <t>Painting Materials</t>
  </si>
  <si>
    <t>Painting Repairs</t>
  </si>
  <si>
    <t>Paper Supplies</t>
  </si>
  <si>
    <t>Parking Equipment</t>
  </si>
  <si>
    <t>Parking Maintenance/Contract Work</t>
  </si>
  <si>
    <t>Parking Materials</t>
  </si>
  <si>
    <t>Parking Related Fees Discounted</t>
  </si>
  <si>
    <t>Pathology Services</t>
  </si>
  <si>
    <t>Patient/Participant Support</t>
  </si>
  <si>
    <t>Participant Support</t>
  </si>
  <si>
    <t>Patient Care Costs</t>
  </si>
  <si>
    <t>Pharmacy Charges Athletics</t>
  </si>
  <si>
    <t>Pharmacy Supplies</t>
  </si>
  <si>
    <t>Clinical Supplies</t>
  </si>
  <si>
    <t>Plant Funds in Service</t>
  </si>
  <si>
    <t>Pledge Activity</t>
  </si>
  <si>
    <t>Plumbing Materials</t>
  </si>
  <si>
    <t>Plumbing Repairs</t>
  </si>
  <si>
    <t>Pool Materials</t>
  </si>
  <si>
    <t>Pool Repairs</t>
  </si>
  <si>
    <t>Property/Liability Insurance</t>
  </si>
  <si>
    <t>Recycling Materials</t>
  </si>
  <si>
    <t>Recycling Services</t>
  </si>
  <si>
    <t>Rent CG NonResearch</t>
  </si>
  <si>
    <t>Rent SSM NonResearch</t>
  </si>
  <si>
    <t>Rent SSM Research</t>
  </si>
  <si>
    <t>Rent West Pavilion NonResearch</t>
  </si>
  <si>
    <t>Rent West Pavilion Research</t>
  </si>
  <si>
    <t>Repairs/Contracts-Alarms</t>
  </si>
  <si>
    <t>Repairs/Contracts-Equipment Maintenance</t>
  </si>
  <si>
    <t>Repairs/Contracts-Fixed Equipment</t>
  </si>
  <si>
    <t>Repairs/Contracts-Vehicles</t>
  </si>
  <si>
    <t>Res Hall Board Fees Discounted</t>
  </si>
  <si>
    <t>Research Equipment</t>
  </si>
  <si>
    <t>Roof Materials</t>
  </si>
  <si>
    <t>Roof Repairs</t>
  </si>
  <si>
    <t>Room Fees Nondiscounted</t>
  </si>
  <si>
    <t>Routine Maintenance Materials General</t>
  </si>
  <si>
    <t>Safety Materials</t>
  </si>
  <si>
    <t>Safety Repairs</t>
  </si>
  <si>
    <t>Salary Reimbursement</t>
  </si>
  <si>
    <t>School of Medicine Continuing Education</t>
  </si>
  <si>
    <t>Service Contracts</t>
  </si>
  <si>
    <t>Service Repairs</t>
  </si>
  <si>
    <t>Travel Advances</t>
  </si>
  <si>
    <t>Employee Advances</t>
  </si>
  <si>
    <t>Advances-First Year Residents</t>
  </si>
  <si>
    <t>FICA</t>
  </si>
  <si>
    <t>Taxes Withheld</t>
  </si>
  <si>
    <t>Withheld Taxes-Federal</t>
  </si>
  <si>
    <t>Withheld Taxes-Missouri</t>
  </si>
  <si>
    <t>Withheld Taxes-Illinois</t>
  </si>
  <si>
    <t>Withheld Taxes-California</t>
  </si>
  <si>
    <t>Service Repairs-Misc/Special Request</t>
  </si>
  <si>
    <t>Sewer</t>
  </si>
  <si>
    <t>Shared ITS Services</t>
  </si>
  <si>
    <t>SLUCare Charges</t>
  </si>
  <si>
    <t>SLUCare Overhead Allocation</t>
  </si>
  <si>
    <t>SLUCare PRN Pool</t>
  </si>
  <si>
    <t>SLUCare-Interdepartmental Labor</t>
  </si>
  <si>
    <t>SLUCOR</t>
  </si>
  <si>
    <t>Spain Indirects</t>
  </si>
  <si>
    <t>Spain Utilities</t>
  </si>
  <si>
    <t>Speaker/Lecture Fees</t>
  </si>
  <si>
    <t>Steam</t>
  </si>
  <si>
    <t>Structural Materials</t>
  </si>
  <si>
    <t>Structural Repairs</t>
  </si>
  <si>
    <t>Student Travel Domestic</t>
  </si>
  <si>
    <t>Student Travel Foreign</t>
  </si>
  <si>
    <t>Subcontracts</t>
  </si>
  <si>
    <t>Taxes(Non Fringe)</t>
  </si>
  <si>
    <t>Teaching and Research Supplies-Aircraft Fuel</t>
  </si>
  <si>
    <t>Telephone Equipment</t>
  </si>
  <si>
    <t>Telephone Local Service</t>
  </si>
  <si>
    <t>Terminated Faculty/Staff Contracts</t>
  </si>
  <si>
    <t>Ticket Company Fees</t>
  </si>
  <si>
    <t>Training/Medical Supplies Athletics</t>
  </si>
  <si>
    <t>Transportation Equipment</t>
  </si>
  <si>
    <t>Travel &amp; Accident</t>
  </si>
  <si>
    <t>Travel Fees Nondiscounted</t>
  </si>
  <si>
    <t>Tuckpointing Materials</t>
  </si>
  <si>
    <t>Tuckpointing Repairs</t>
  </si>
  <si>
    <t>Tuition Fees Nondiscounted</t>
  </si>
  <si>
    <t>Tuition Related Fees Discounted</t>
  </si>
  <si>
    <t>Tuition Related Fees Nondiscounted</t>
  </si>
  <si>
    <t>Utility Charges</t>
  </si>
  <si>
    <t>Vehicle Parts</t>
  </si>
  <si>
    <t>VERP Salary</t>
  </si>
  <si>
    <t>VERP Vacation Payout</t>
  </si>
  <si>
    <t>Water</t>
  </si>
  <si>
    <t>Withheld Taxes-California Employee Disability</t>
  </si>
  <si>
    <t>Cafeteria Deduction-Housestaff</t>
  </si>
  <si>
    <t>Other Withheld</t>
  </si>
  <si>
    <t>Other Payroll Deduction</t>
  </si>
  <si>
    <t>FT Faculty</t>
  </si>
  <si>
    <t>Fringe Benefit Expense-Accidental Death and Dismemberment</t>
  </si>
  <si>
    <t>Fringe Benefit Expense-Adoption Assistance Program</t>
  </si>
  <si>
    <t>Fringe Benefit Expense-Claims Payments</t>
  </si>
  <si>
    <t>Fringe Benefit Expense-Group Life Insurance</t>
  </si>
  <si>
    <t>Fringe Benefit Expense-Health Savings Account</t>
  </si>
  <si>
    <t>Fringe Benefit Expense-Identify Theft Services</t>
  </si>
  <si>
    <t>Fringe Benefit Expense-Legal Services</t>
  </si>
  <si>
    <t>Fringe Benefit Expense-Medical Insurance HDHP</t>
  </si>
  <si>
    <t>Fringe Benefit Expense-Medical Insurance Resident-Housestaff UHP-HMO</t>
  </si>
  <si>
    <t>Fringe Benefit Expense-Retirement Plan</t>
  </si>
  <si>
    <t>Fringe Benefit Expense-SLU Fit-Wellness Program</t>
  </si>
  <si>
    <t>Fringe Benefit Expense-Social Security</t>
  </si>
  <si>
    <t>Fringe Benefit Expense-Vision Insurance</t>
  </si>
  <si>
    <t>Fringe Benefit Expense-Voluntary Accident Insurance</t>
  </si>
  <si>
    <t>Disability Insurance-Employee Deductions</t>
  </si>
  <si>
    <t>Employee Deductions - Fringe Benefits</t>
  </si>
  <si>
    <t>Group Life Insurance-Employee Deductions</t>
  </si>
  <si>
    <t>Identity Theft Services-Employee Deductions</t>
  </si>
  <si>
    <t>Legal Services-Employee Deductions</t>
  </si>
  <si>
    <t>Medical Insurance HDHP-Employee Deductions</t>
  </si>
  <si>
    <t>Medical Insurance UHC Plus-Employee Deductions</t>
  </si>
  <si>
    <t>Retirement Plan-Employee Deductions</t>
  </si>
  <si>
    <t>Withheld Taxes-Massachusetts</t>
  </si>
  <si>
    <t>Withheld Taxes-Colorado</t>
  </si>
  <si>
    <t>Withheld Taxes-St Louis</t>
  </si>
  <si>
    <t>Withheld Taxes-Denver</t>
  </si>
  <si>
    <t>Withheld Taxes-Kansas City</t>
  </si>
  <si>
    <t>Flexible Spending</t>
  </si>
  <si>
    <t>Garnishments &amp; Levies</t>
  </si>
  <si>
    <t>United Way Deduction</t>
  </si>
  <si>
    <t>Union Dues Deduction</t>
  </si>
  <si>
    <t>Group Dental Insurance Deduction</t>
  </si>
  <si>
    <t>Gift Payroll Clearing</t>
  </si>
  <si>
    <t>Cardinal Glennon Parking Deduction</t>
  </si>
  <si>
    <t>Jesuit Community Deduction</t>
  </si>
  <si>
    <t>Child Support Deduction</t>
  </si>
  <si>
    <t>FICA-Employer</t>
  </si>
  <si>
    <t>Accrued Benefits</t>
  </si>
  <si>
    <t>Deferred Comp-457 Plans</t>
  </si>
  <si>
    <t>Accrued Payroll</t>
  </si>
  <si>
    <t>Rent Facilities</t>
  </si>
  <si>
    <t>Long-Term Disability Insurance</t>
  </si>
  <si>
    <t>SLU Fit-Wellness Program</t>
  </si>
  <si>
    <t>Health Savings Account</t>
  </si>
  <si>
    <t>Accidental Death and Dismemberment</t>
  </si>
  <si>
    <t>Retirement Plan Employer Contribution</t>
  </si>
  <si>
    <t>Vision Insurance-Employee Deductions</t>
  </si>
  <si>
    <t>Voluntary Accident Insurance-Employee Deductions</t>
  </si>
  <si>
    <t>Accidental Death and Dismemberment-Employee Deductions</t>
  </si>
  <si>
    <t>Affirmative Action</t>
  </si>
  <si>
    <t>Aircraft Usage Charge</t>
  </si>
  <si>
    <t>Assessment</t>
  </si>
  <si>
    <t>Asset Retirement Obligation</t>
  </si>
  <si>
    <t>Athletic Field Materials</t>
  </si>
  <si>
    <t>Audit Fees</t>
  </si>
  <si>
    <t>Audit Internal/External</t>
  </si>
  <si>
    <t>Billiken Construction Crew Capitalization</t>
  </si>
  <si>
    <t>Biochemistry Services</t>
  </si>
  <si>
    <t>BME Equipment Usage</t>
  </si>
  <si>
    <t>Board Fees Nondiscounted</t>
  </si>
  <si>
    <t>Books/Supply Fees Nondiscounted</t>
  </si>
  <si>
    <t>Buildings Card Access</t>
  </si>
  <si>
    <t>Card Service Food Fees Discounted</t>
  </si>
  <si>
    <t>Catalog Related/Binding/Etc</t>
  </si>
  <si>
    <t>Catering Service</t>
  </si>
  <si>
    <t>Cleaning Supplies</t>
  </si>
  <si>
    <t>Clinical Equipment</t>
  </si>
  <si>
    <t>Collection Cost</t>
  </si>
  <si>
    <t>Collection Cost-Recovery</t>
  </si>
  <si>
    <t>Write-Off (University)</t>
  </si>
  <si>
    <t>Transfers F&amp;A Distribution</t>
  </si>
  <si>
    <t>Transfers</t>
  </si>
  <si>
    <t>Transfers Overhead Assessment</t>
  </si>
  <si>
    <t>Lapsing</t>
  </si>
  <si>
    <t>Cash Conversion</t>
  </si>
  <si>
    <t>Medical Insurance Resident-Housestaff UHP-HMO</t>
  </si>
  <si>
    <t>Unemployment Compensation Insurance</t>
  </si>
  <si>
    <t>Tuition Remission Dependent/Employee (163000)</t>
  </si>
  <si>
    <t>Tuition Remission Dependent/Employee (163020)</t>
  </si>
  <si>
    <t>Tuition Exchange Program</t>
  </si>
  <si>
    <t>Life Insurance - Employer Deduction</t>
  </si>
  <si>
    <t>Local Taxes Expense</t>
  </si>
  <si>
    <t>Medical Insurance UHC Plus-Employer Deductions</t>
  </si>
  <si>
    <t>Medical Insurance HDHP-Employer Deductions</t>
  </si>
  <si>
    <t>Non-Resident Alien Payments</t>
  </si>
  <si>
    <t>Facilities/Building Services</t>
  </si>
  <si>
    <t>Lab Supplies - Alcohol</t>
  </si>
  <si>
    <t>Buildings/Building Improvements</t>
  </si>
  <si>
    <t>Property Acquisition</t>
  </si>
  <si>
    <t>Attrition Faculty</t>
  </si>
  <si>
    <t>Attrition</t>
  </si>
  <si>
    <t>Attrition Merit Staff</t>
  </si>
  <si>
    <t>Attrition Merit/Comp Faculty</t>
  </si>
  <si>
    <t>Attrition New Faculty</t>
  </si>
  <si>
    <t>Attrition New Staff</t>
  </si>
  <si>
    <t>Attrition Prom/Eq/Distr Faculty</t>
  </si>
  <si>
    <t>Attrition Reclass/Distr Staff</t>
  </si>
  <si>
    <t>Attrition Staff</t>
  </si>
  <si>
    <t>FB  Attrition Merit Staff</t>
  </si>
  <si>
    <t>FB Attrition Faculty</t>
  </si>
  <si>
    <t>FB Attrition Merit/Comp Faculty</t>
  </si>
  <si>
    <t>FB Attrition New Faculty</t>
  </si>
  <si>
    <t>FB Attrition New Staff</t>
  </si>
  <si>
    <t>FB Attrition Prom/Eq/Distr Faculty</t>
  </si>
  <si>
    <t>FB Attrition Reclass/Distr Staff</t>
  </si>
  <si>
    <t>FB Attrition Staff</t>
  </si>
  <si>
    <t>Medical Insurance HDHP-Per Capital Recovery</t>
  </si>
  <si>
    <t>Medical Insurance Resident-Housestaff UHP-HMO-Per Capita Recovery</t>
  </si>
  <si>
    <t>Medical Insurance UHC Plus-Per Capita Recovery</t>
  </si>
  <si>
    <t>Missouri Nonresident Entertainer</t>
  </si>
  <si>
    <t>Non-Resident Alien Withholding</t>
  </si>
  <si>
    <t>Royalties</t>
  </si>
  <si>
    <t>Workers Compensation</t>
  </si>
  <si>
    <t>Student Refund</t>
  </si>
  <si>
    <t>Local Advances</t>
  </si>
  <si>
    <t>University Refunds</t>
  </si>
  <si>
    <t>Res Hall Room Fees Discounted</t>
  </si>
  <si>
    <t>Patient Refund</t>
  </si>
  <si>
    <t>Human Subject Fees</t>
  </si>
  <si>
    <t>Trainee Participant Fees</t>
  </si>
  <si>
    <t>Close-Out Adjustments</t>
  </si>
  <si>
    <t>Labor Estimate</t>
  </si>
  <si>
    <t>Other Revenue Distribution - Tuition</t>
  </si>
  <si>
    <t>Miscellaneous Payables - for Accounting Use Only</t>
  </si>
  <si>
    <t>INTO Agent Commission</t>
  </si>
  <si>
    <t>INTO Housing Costs</t>
  </si>
  <si>
    <t>INTO Incentive Fees</t>
  </si>
  <si>
    <t>INTO Matriculation Fees</t>
  </si>
  <si>
    <t>INTO Distributed Charges</t>
  </si>
  <si>
    <t>Foreign Source Income - Services Outside US by Noncitizen</t>
  </si>
  <si>
    <t>Estimated Self Insurance Liability</t>
  </si>
  <si>
    <t>Accrued Liabilities</t>
  </si>
  <si>
    <t>Student Short Term Loans</t>
  </si>
  <si>
    <t>Fringe Benefit Expense-Jesuit Benefits</t>
  </si>
  <si>
    <t>Prepaid Insurance</t>
  </si>
  <si>
    <t>Prepaid Expenses</t>
  </si>
  <si>
    <t>Background Check</t>
  </si>
  <si>
    <t>Loan Advance</t>
  </si>
  <si>
    <t>Prepaid Clinical Cards</t>
  </si>
  <si>
    <t>Bi-State Bookstore</t>
  </si>
  <si>
    <t>Bi-State Maintenance Parts</t>
  </si>
  <si>
    <t>Student Loan Overpayment</t>
  </si>
  <si>
    <t>Research Equipment-No F&amp;A Allowed</t>
  </si>
  <si>
    <t>Fringe Benefit Expense-Tuition Reimbursement</t>
  </si>
  <si>
    <t>U Debit Card Plan</t>
  </si>
  <si>
    <t>Lease Payment</t>
  </si>
  <si>
    <t>Away Game Tickes</t>
  </si>
  <si>
    <t>Other Revenue Distribution - Donor Contribution</t>
  </si>
  <si>
    <t>Unclaimed Property AP</t>
  </si>
  <si>
    <t>Medical Services</t>
  </si>
  <si>
    <t>F&amp;A Expenditures</t>
  </si>
  <si>
    <t>Unclaimed Property Payroll</t>
  </si>
  <si>
    <t>Legal Settlements</t>
  </si>
  <si>
    <t>Professional Service-Risk Management</t>
  </si>
  <si>
    <t>Book Voucher Clearing</t>
  </si>
  <si>
    <t>Specialty Pharma Drugs (Inactive)</t>
  </si>
  <si>
    <t>OC9001 Conversion (Inactive)</t>
  </si>
  <si>
    <t>OC8000 Conversion (Inactive)</t>
  </si>
  <si>
    <t>OC7000 Conversion (Inactive)</t>
  </si>
  <si>
    <t>OC6000 Conversion (Inactive)</t>
  </si>
  <si>
    <t>OC5000 Conversion (Inactive)</t>
  </si>
  <si>
    <t>OC4000 Conversion (Inactive)</t>
  </si>
  <si>
    <t>OC3000 Conversion (Inactive)</t>
  </si>
  <si>
    <t>OC2000 Conversion (Inactive)</t>
  </si>
  <si>
    <t>OC1000 Conversion (Inactive)</t>
  </si>
  <si>
    <t>OC7001 Conversion (Inactive)</t>
  </si>
  <si>
    <t>5124:Fringe Benefits Expense</t>
  </si>
  <si>
    <t>5114:Insurance</t>
  </si>
  <si>
    <t>5900:Interest</t>
  </si>
  <si>
    <t>5128:Participant Support</t>
  </si>
  <si>
    <t>Grand Total - Compensation + General Expense</t>
  </si>
  <si>
    <t>FB Attrition Merit Staff</t>
  </si>
  <si>
    <t xml:space="preserve">Transfers </t>
  </si>
  <si>
    <t>5133:Expense Recovery</t>
  </si>
  <si>
    <t>15 Institutional Support</t>
  </si>
  <si>
    <t>External Expense Recovery (920600)</t>
  </si>
  <si>
    <t>5117:Equipment Maintenance</t>
  </si>
  <si>
    <t>(blank)</t>
  </si>
  <si>
    <t>Book Code</t>
  </si>
  <si>
    <t>Cost Center Hierarchy L5</t>
  </si>
  <si>
    <t>Specialty</t>
  </si>
  <si>
    <t>Journal Source</t>
  </si>
  <si>
    <t>Period</t>
  </si>
  <si>
    <t>D308 Shared Services</t>
  </si>
  <si>
    <t>124513-771011</t>
  </si>
  <si>
    <t>S45 Financial Management</t>
  </si>
  <si>
    <t>11 - May</t>
  </si>
  <si>
    <t>124513-690000</t>
  </si>
  <si>
    <t>124513-651000</t>
  </si>
  <si>
    <t>124513-647000</t>
  </si>
  <si>
    <t>D028 Financial Planning &amp; Budget</t>
  </si>
  <si>
    <t>124505-771011</t>
  </si>
  <si>
    <t>124505-690000</t>
  </si>
  <si>
    <t>124505-647000</t>
  </si>
  <si>
    <t>124505-643000</t>
  </si>
  <si>
    <t>D012 VP and Chief Financial Officer</t>
  </si>
  <si>
    <t>SLUCare Recoveries (920700)</t>
  </si>
  <si>
    <t>124504-920700</t>
  </si>
  <si>
    <t>124504-771011</t>
  </si>
  <si>
    <t>124504-757500</t>
  </si>
  <si>
    <t>124504-756000</t>
  </si>
  <si>
    <t>124504-744210</t>
  </si>
  <si>
    <t>124504-737000</t>
  </si>
  <si>
    <t>124504-722400</t>
  </si>
  <si>
    <t>124504-715000</t>
  </si>
  <si>
    <t>124504-714000</t>
  </si>
  <si>
    <t>124504-690000</t>
  </si>
  <si>
    <t>124504-647000</t>
  </si>
  <si>
    <t>124504-643000</t>
  </si>
  <si>
    <t>D060 Business Services</t>
  </si>
  <si>
    <t>124503-920600</t>
  </si>
  <si>
    <t>124503-771027</t>
  </si>
  <si>
    <t>124503-771011</t>
  </si>
  <si>
    <t>124503-754000</t>
  </si>
  <si>
    <t>124503-754000-COVID</t>
  </si>
  <si>
    <t>124503-753100-COVID</t>
  </si>
  <si>
    <t>124503-752000</t>
  </si>
  <si>
    <t>124503-752000-COVID</t>
  </si>
  <si>
    <t>124503-714000</t>
  </si>
  <si>
    <t>124503-690000</t>
  </si>
  <si>
    <t>124503-647000</t>
  </si>
  <si>
    <t>124503-643000</t>
  </si>
  <si>
    <t>D010 Controller</t>
  </si>
  <si>
    <t>124502-771100</t>
  </si>
  <si>
    <t>124502-771011</t>
  </si>
  <si>
    <t>124502-744100</t>
  </si>
  <si>
    <t>124502-690000</t>
  </si>
  <si>
    <t>124502-647000</t>
  </si>
  <si>
    <t>124502-641000</t>
  </si>
  <si>
    <t>D020 Treasury &amp; Investments</t>
  </si>
  <si>
    <t>124501-771100</t>
  </si>
  <si>
    <t>124501-690000</t>
  </si>
  <si>
    <t>124501-647000</t>
  </si>
  <si>
    <t>10 - April</t>
  </si>
  <si>
    <t>124504-764000</t>
  </si>
  <si>
    <t>124504-751000</t>
  </si>
  <si>
    <t>124504-736100</t>
  </si>
  <si>
    <t>124503-751000</t>
  </si>
  <si>
    <t>124503-739102</t>
  </si>
  <si>
    <t>124503-739100</t>
  </si>
  <si>
    <t>124502-757500</t>
  </si>
  <si>
    <t>124502-751000</t>
  </si>
  <si>
    <t>09 - March</t>
  </si>
  <si>
    <t>124501-751000</t>
  </si>
  <si>
    <t>124505-751000</t>
  </si>
  <si>
    <t>124504-739700</t>
  </si>
  <si>
    <t>124504-739655</t>
  </si>
  <si>
    <t>124504-739606</t>
  </si>
  <si>
    <t>124504-739605</t>
  </si>
  <si>
    <t>124504-739500</t>
  </si>
  <si>
    <t>124504-739450</t>
  </si>
  <si>
    <t>124504-739401</t>
  </si>
  <si>
    <t>124504-739400</t>
  </si>
  <si>
    <t>124504-739250</t>
  </si>
  <si>
    <t>124504-739200</t>
  </si>
  <si>
    <t>124503-771100</t>
  </si>
  <si>
    <t>124502-661000</t>
  </si>
  <si>
    <t>08 - February</t>
  </si>
  <si>
    <t>124505-641000</t>
  </si>
  <si>
    <t>124503-757500</t>
  </si>
  <si>
    <t>124503-757100</t>
  </si>
  <si>
    <t>124502-771083</t>
  </si>
  <si>
    <t>124501-756000</t>
  </si>
  <si>
    <t>07 - January</t>
  </si>
  <si>
    <t>124504-739102</t>
  </si>
  <si>
    <t>124504-739100</t>
  </si>
  <si>
    <t>124503-722406</t>
  </si>
  <si>
    <t>5129:Taxes</t>
  </si>
  <si>
    <t>124502-784040</t>
  </si>
  <si>
    <t>124502-651000</t>
  </si>
  <si>
    <t>06 - December</t>
  </si>
  <si>
    <t>124504-757100</t>
  </si>
  <si>
    <t>124502-741000</t>
  </si>
  <si>
    <t>124502-737000</t>
  </si>
  <si>
    <t>124502-715000</t>
  </si>
  <si>
    <t>124501-641000</t>
  </si>
  <si>
    <t>04 - October</t>
  </si>
  <si>
    <t>124504-784001</t>
  </si>
  <si>
    <t>124504-736027</t>
  </si>
  <si>
    <t>124503-739606</t>
  </si>
  <si>
    <t>124503-739605</t>
  </si>
  <si>
    <t>124503-739400</t>
  </si>
  <si>
    <t>124503-739201</t>
  </si>
  <si>
    <t>05 - November</t>
  </si>
  <si>
    <t>124504-741000</t>
  </si>
  <si>
    <t>124502-762400</t>
  </si>
  <si>
    <t>124502-756000</t>
  </si>
  <si>
    <t>03 - September</t>
  </si>
  <si>
    <t>02 - August</t>
  </si>
  <si>
    <t>124504-744100</t>
  </si>
  <si>
    <t>124504-739602</t>
  </si>
  <si>
    <t>124504-739201</t>
  </si>
  <si>
    <t>124501-771008</t>
  </si>
  <si>
    <t>124505-739606</t>
  </si>
  <si>
    <t>124505-739605</t>
  </si>
  <si>
    <t>124505-739401</t>
  </si>
  <si>
    <t>124505-739400</t>
  </si>
  <si>
    <t>124505-739201</t>
  </si>
  <si>
    <t>124505-721200</t>
  </si>
  <si>
    <t>124504-739300</t>
  </si>
  <si>
    <t>124502-739401</t>
  </si>
  <si>
    <t>124502-739400</t>
  </si>
  <si>
    <t>124502-739203</t>
  </si>
  <si>
    <t>124502-739201</t>
  </si>
  <si>
    <t>124501-739602</t>
  </si>
  <si>
    <t>124501-739400</t>
  </si>
  <si>
    <t>124501-739201</t>
  </si>
  <si>
    <t>JE-000000036 - Saint Louis University - 06/30/2020 - Payroll Journal Reversal</t>
  </si>
  <si>
    <t>JE-000000036</t>
  </si>
  <si>
    <t>Manual Journal</t>
  </si>
  <si>
    <t>12 - June</t>
  </si>
  <si>
    <t>124501-771083</t>
  </si>
  <si>
    <t>Operational Summary Journal: Saint Louis University - 06/27/2020</t>
  </si>
  <si>
    <t>Payroll Actual Accrual</t>
  </si>
  <si>
    <t>D308 Shared Services Total</t>
  </si>
  <si>
    <t>D028 Financial Planning &amp; Budget Total</t>
  </si>
  <si>
    <t>D012 VP and Chief Financial Officer Total</t>
  </si>
  <si>
    <t>D060 Business Services Total</t>
  </si>
  <si>
    <t>D010 Controller Total</t>
  </si>
  <si>
    <t>D020 Treasury &amp; Investments Total</t>
  </si>
  <si>
    <t>University Fringe Rate</t>
  </si>
  <si>
    <t>Athletics Supplies</t>
  </si>
  <si>
    <t>5103:Employee Moving Expense</t>
  </si>
  <si>
    <t>5134:Employee Deductions - Fringe Benefits</t>
  </si>
  <si>
    <t>5109:Advertising</t>
  </si>
  <si>
    <t>5121:Allocated Overhead</t>
  </si>
  <si>
    <t>5131:Asset Retirement Obligation Expense</t>
  </si>
  <si>
    <t>5132:Bad Debt</t>
  </si>
  <si>
    <t>5130:Disposal / Net Book Value</t>
  </si>
  <si>
    <t>5108:Subcontracts</t>
  </si>
  <si>
    <t>3400:Current Year Transfers</t>
  </si>
  <si>
    <t>5116:Utilities</t>
  </si>
  <si>
    <t>OVERVIEW:</t>
  </si>
  <si>
    <r>
      <t>▪ The purpose of this workbook is to create the budget for FY22</t>
    </r>
    <r>
      <rPr>
        <sz val="10"/>
        <rFont val="Arial"/>
        <family val="2"/>
      </rPr>
      <t xml:space="preserve"> for your assigned Cost Centers. It includes a tab, highlighted in</t>
    </r>
    <r>
      <rPr>
        <sz val="10"/>
        <color rgb="FF0070C0"/>
        <rFont val="Arial"/>
        <family val="2"/>
      </rPr>
      <t xml:space="preserve"> blu</t>
    </r>
    <r>
      <rPr>
        <sz val="10"/>
        <color theme="4" tint="-0.249977111117893"/>
        <rFont val="Arial"/>
        <family val="2"/>
      </rPr>
      <t>e</t>
    </r>
    <r>
      <rPr>
        <sz val="10"/>
        <rFont val="Arial"/>
        <family val="2"/>
      </rPr>
      <t xml:space="preserve">, for each individual Cost Center and Program. </t>
    </r>
  </si>
  <si>
    <t xml:space="preserve">▪ These tabs include a listing of all Personnel Spend Categories and General Expense Spend Category Hierarchies and their respective Ledger Accounts. </t>
  </si>
  <si>
    <t>▪ Each Cost Center and Program tab includes FY20 full year actuals, FY21 Original Budget, and an empty column for FY22 Budget where you will enter the budget for FY22.</t>
  </si>
  <si>
    <t>▪ The Summary Tab automatically populates a total from the individual Cost Center and Program tabs. Thus, no data entry is required.</t>
  </si>
  <si>
    <t>▪ In addition, the Summary Tab must tie to the Budget Base provided for FY22.</t>
  </si>
  <si>
    <t>▪ The data entered will be used by the Budget Department to load your FY22 Budget into Workday.</t>
  </si>
  <si>
    <t>PROCEDURES:</t>
  </si>
  <si>
    <r>
      <t xml:space="preserve">▪ Start with the Cost Center and Program tabs shaded in </t>
    </r>
    <r>
      <rPr>
        <sz val="10"/>
        <color theme="4" tint="-0.249977111117893"/>
        <rFont val="Arial"/>
        <family val="2"/>
      </rPr>
      <t>blue</t>
    </r>
    <r>
      <rPr>
        <sz val="10"/>
        <color theme="1"/>
        <rFont val="Arial"/>
        <family val="2"/>
      </rPr>
      <t>.</t>
    </r>
  </si>
  <si>
    <t>▪ For Personnel, review the Budget Guidelines document for further details on calculating the FY22 Personnel Budget.</t>
  </si>
  <si>
    <t>▪ For General Expense, review the FY20 Actuals and the FY21 Original Budget columns.</t>
  </si>
  <si>
    <t>▪ Although optional, it may be helpful to run the CR-FIN Budget vs Actuals to view FY21 actuals.</t>
  </si>
  <si>
    <r>
      <t xml:space="preserve">▪ Type the desired budget amounts into the shaded </t>
    </r>
    <r>
      <rPr>
        <sz val="10"/>
        <color theme="4" tint="-0.249977111117893"/>
        <rFont val="Arial"/>
        <family val="2"/>
      </rPr>
      <t>blue</t>
    </r>
    <r>
      <rPr>
        <sz val="10"/>
        <color theme="1"/>
        <rFont val="Arial"/>
        <family val="2"/>
      </rPr>
      <t xml:space="preserve"> cells in the FY22 Budget column.</t>
    </r>
  </si>
  <si>
    <t>▪ Once all Cost Center and Program tabs have been completed, open the Summary tab. The FY22 Budget total on the Summary tab must equal the FY22 Budget Base.</t>
  </si>
  <si>
    <t xml:space="preserve">NOTES: </t>
  </si>
  <si>
    <t>▪ This cell is locked for editing and contains a formula that calculates fringe based off of the rates in column J (University Fringe Rate) listed beside the respective Spend Category's row.</t>
  </si>
  <si>
    <t xml:space="preserve">▪ Example - Enter $50,000 in FT Staff Salaried and $25,000 in PT Faculty Regular Session. The Fringe Benefits Allocated cell will calculate =($50,000 x 33.25%) + ($25,000 x 15.75%). </t>
  </si>
  <si>
    <t>▪ This cell is locked for editing. Use the Spend Category Hierarchies listed below instead of "Travel and Related":</t>
  </si>
  <si>
    <t>▪ Foreign Travel</t>
  </si>
  <si>
    <t>▪ Domestic Travel</t>
  </si>
  <si>
    <t>▪ Employee Moving Expense</t>
  </si>
  <si>
    <t>▪ Local Business</t>
  </si>
  <si>
    <t>▪ This cell is locked for editing. Use the Spend Category Hierarchies listed below instead of "Supplies":</t>
  </si>
  <si>
    <t>▪ Athletic Supplies</t>
  </si>
  <si>
    <t>▪ Clinical Supplies</t>
  </si>
  <si>
    <t>▪ Housekeeping-Linen Service</t>
  </si>
  <si>
    <t>▪ Maintenance Supplies</t>
  </si>
  <si>
    <t>▪ Office Supplies</t>
  </si>
  <si>
    <t>▪ Other Supplies</t>
  </si>
  <si>
    <t>▪ Routine Maintenance Materials</t>
  </si>
  <si>
    <t>▪ Teaching and Research Supplies</t>
  </si>
  <si>
    <t>If you have any questions regarding this workbook, please contact the Financial Planning &amp; Budget department via email, budgetoffice@slu.edu.</t>
  </si>
  <si>
    <t>VP &amp; Chief Financial Officer</t>
  </si>
  <si>
    <t>Financial Management</t>
  </si>
  <si>
    <t xml:space="preserve">General Expense         </t>
  </si>
  <si>
    <t xml:space="preserve">Expense Recoveries              </t>
  </si>
  <si>
    <t xml:space="preserve">Total Expenditures   </t>
  </si>
  <si>
    <t>E50</t>
  </si>
  <si>
    <t>S45</t>
  </si>
  <si>
    <t>D010</t>
  </si>
  <si>
    <t>Controller</t>
  </si>
  <si>
    <t>D012</t>
  </si>
  <si>
    <t>VP + Chief Financial Officer</t>
  </si>
  <si>
    <t>D020</t>
  </si>
  <si>
    <t>Treasury + Investments</t>
  </si>
  <si>
    <t>D028</t>
  </si>
  <si>
    <t>Financial Planning + Budget</t>
  </si>
  <si>
    <t>D060</t>
  </si>
  <si>
    <t>Business Services</t>
  </si>
  <si>
    <t>D308</t>
  </si>
  <si>
    <t>Shared Services</t>
  </si>
  <si>
    <t>FY21 Budget Base</t>
  </si>
  <si>
    <t>FY21 Permanent Budget Revisions</t>
  </si>
  <si>
    <t>FY22 Budget Adjustments</t>
  </si>
  <si>
    <t>Comp Pool - 2% Merit</t>
  </si>
  <si>
    <t>Adjustments</t>
  </si>
  <si>
    <t>FY22 Budget Base</t>
  </si>
  <si>
    <t>Budget Bases:</t>
  </si>
  <si>
    <t>Compensation &amp; Benefits</t>
  </si>
  <si>
    <t>General Expenses</t>
  </si>
  <si>
    <t>Expense Recoveries</t>
  </si>
  <si>
    <t>Difference</t>
  </si>
  <si>
    <t>Worker Allocation Detail</t>
  </si>
  <si>
    <t>Allocation Exists</t>
  </si>
  <si>
    <t>Employee ID</t>
  </si>
  <si>
    <t>Worker</t>
  </si>
  <si>
    <t>Merit Plan Assignment Details</t>
  </si>
  <si>
    <t>Position ID</t>
  </si>
  <si>
    <t>Time Type</t>
  </si>
  <si>
    <t>Employee Type</t>
  </si>
  <si>
    <t>Job Profile</t>
  </si>
  <si>
    <t>Total Base Pay Annualized</t>
  </si>
  <si>
    <t>Merit %</t>
  </si>
  <si>
    <t>Merit Amount</t>
  </si>
  <si>
    <t>FY22 Base Pay</t>
  </si>
  <si>
    <t>Total Allowance Pay Annualized</t>
  </si>
  <si>
    <t>FY22 Total Compensation</t>
  </si>
  <si>
    <t>FTE %</t>
  </si>
  <si>
    <t>Hire Date</t>
  </si>
  <si>
    <t>Hourly Rate Amount</t>
  </si>
  <si>
    <t>Current Position Filled - Effective Date</t>
  </si>
  <si>
    <t>Speciality</t>
  </si>
  <si>
    <t>Spend Category (from Position Organization Assignments)</t>
  </si>
  <si>
    <t>Cost Center Hierarchy</t>
  </si>
  <si>
    <t>No</t>
  </si>
  <si>
    <t>000296744</t>
  </si>
  <si>
    <t>Worker B</t>
  </si>
  <si>
    <t>P000296744993335</t>
  </si>
  <si>
    <t>Full time</t>
  </si>
  <si>
    <t>Staff</t>
  </si>
  <si>
    <t>Business Management</t>
  </si>
  <si>
    <t>Spend Category: FT Staff Salaried</t>
  </si>
  <si>
    <t>000556628</t>
  </si>
  <si>
    <t>Worker C</t>
  </si>
  <si>
    <t>P000556628993655</t>
  </si>
  <si>
    <t>Asst. Accountant</t>
  </si>
  <si>
    <t>001124824</t>
  </si>
  <si>
    <t>Workder E</t>
  </si>
  <si>
    <t>P999843</t>
  </si>
  <si>
    <t>Business Center Analyst</t>
  </si>
  <si>
    <t>Spend Category: FT Staff Hourly</t>
  </si>
  <si>
    <t>Costing Allocation Level</t>
  </si>
  <si>
    <t>Costing Allocation Start Date</t>
  </si>
  <si>
    <t>Costing Allocation End Date</t>
  </si>
  <si>
    <t>Earning</t>
  </si>
  <si>
    <t>Distribution Percent</t>
  </si>
  <si>
    <t>Compensation Plan Amount - Annualized</t>
  </si>
  <si>
    <t>Allocation Distribution Amount</t>
  </si>
  <si>
    <t>FY22 Allowance</t>
  </si>
  <si>
    <t>Spend Category (from Costing Allocation)</t>
  </si>
  <si>
    <t>Yes</t>
  </si>
  <si>
    <t>000283603</t>
  </si>
  <si>
    <t>Worker L</t>
  </si>
  <si>
    <t>P000283603988796</t>
  </si>
  <si>
    <t xml:space="preserve"> Manager</t>
  </si>
  <si>
    <t>Worker Position Earning</t>
  </si>
  <si>
    <t>Supplemental Pay</t>
  </si>
  <si>
    <t>Spend Category: FT Staff Supplemental Pay</t>
  </si>
  <si>
    <t>001119934</t>
  </si>
  <si>
    <t>Worker J</t>
  </si>
  <si>
    <t>P001119934992944</t>
  </si>
  <si>
    <t>Coordinator</t>
  </si>
  <si>
    <t>Worker Position</t>
  </si>
  <si>
    <t>000747010</t>
  </si>
  <si>
    <t>Worker K</t>
  </si>
  <si>
    <t>P000747010997131</t>
  </si>
  <si>
    <t>000424922</t>
  </si>
  <si>
    <t>Worker G</t>
  </si>
  <si>
    <t>P000424922989702</t>
  </si>
  <si>
    <t xml:space="preserve">Manager </t>
  </si>
  <si>
    <t>E75 VP and CIO</t>
  </si>
  <si>
    <t>SLU Saint Louis University</t>
  </si>
  <si>
    <t>16 Operation &amp; Maintenance of Plant</t>
  </si>
  <si>
    <t>71 Construction Projects</t>
  </si>
  <si>
    <t>700726 - FY19 ERP System</t>
  </si>
  <si>
    <t>000891470</t>
  </si>
  <si>
    <t>Worker F</t>
  </si>
  <si>
    <t>P000891470993266</t>
  </si>
  <si>
    <t>000798501</t>
  </si>
  <si>
    <t>Worker H</t>
  </si>
  <si>
    <t>P990520</t>
  </si>
  <si>
    <t>Analyst</t>
  </si>
  <si>
    <t>CR-HR-Budget Preparation Cost Allocation – Burst</t>
  </si>
  <si>
    <t>Effective Date</t>
  </si>
  <si>
    <t>Organizations (Must be Cost Center Hierarchy)</t>
  </si>
  <si>
    <t>E50 VP and Chief Financial Officer</t>
  </si>
  <si>
    <t>Exclude Allowance Allocations</t>
  </si>
  <si>
    <t>Effective as of Date</t>
  </si>
  <si>
    <t>Total Base Pay Annualized - Amount</t>
  </si>
  <si>
    <t>123456</t>
  </si>
  <si>
    <t>Worker S</t>
  </si>
  <si>
    <t>P000123272996942</t>
  </si>
  <si>
    <t>Security</t>
  </si>
  <si>
    <t>D461 Public Safety/EmergencyPreparedness</t>
  </si>
  <si>
    <t>Theresa Leisure</t>
  </si>
  <si>
    <t>Director V - Business Management</t>
  </si>
  <si>
    <t>Fred Winkler</t>
  </si>
  <si>
    <t>Asst. V.P. &amp; Controller</t>
  </si>
  <si>
    <t>Andrew Chism</t>
  </si>
  <si>
    <t>Manager III - Business Services</t>
  </si>
  <si>
    <t>Jeanne Mertens</t>
  </si>
  <si>
    <t>Accounts Payable Clerk</t>
  </si>
  <si>
    <t>000091455</t>
  </si>
  <si>
    <t>Lisa Zoia</t>
  </si>
  <si>
    <t>P000091455996857</t>
  </si>
  <si>
    <t>000230937</t>
  </si>
  <si>
    <t>Diana Reed</t>
  </si>
  <si>
    <t>P000230937992746</t>
  </si>
  <si>
    <t>CPC Coordinator</t>
  </si>
  <si>
    <t>000259802</t>
  </si>
  <si>
    <t>Mindy Brown</t>
  </si>
  <si>
    <t>P000259802997331</t>
  </si>
  <si>
    <t>Manager VI - Treasury</t>
  </si>
  <si>
    <t>001100083</t>
  </si>
  <si>
    <t>Robin Kinquist</t>
  </si>
  <si>
    <t>P001100083997157</t>
  </si>
  <si>
    <t>Accountant</t>
  </si>
  <si>
    <t>Jennifer Bilbrey</t>
  </si>
  <si>
    <t>Katelyn Missey</t>
  </si>
  <si>
    <t>000328080</t>
  </si>
  <si>
    <t>Karen Wamhoff</t>
  </si>
  <si>
    <t>P000328080997407</t>
  </si>
  <si>
    <t>Director - Accounting</t>
  </si>
  <si>
    <t>Anne Becker</t>
  </si>
  <si>
    <t>Jamie Vogler</t>
  </si>
  <si>
    <t>Investment Analyst, Sr.</t>
  </si>
  <si>
    <t>000038726</t>
  </si>
  <si>
    <t>Brianne Burcke</t>
  </si>
  <si>
    <t>P000038726993007</t>
  </si>
  <si>
    <t>Assistant Controller</t>
  </si>
  <si>
    <t>000770671</t>
  </si>
  <si>
    <t>Kirsten Miller</t>
  </si>
  <si>
    <t>P000770671992106</t>
  </si>
  <si>
    <t>Accountant III</t>
  </si>
  <si>
    <t>Katy Wittwer</t>
  </si>
  <si>
    <t>Contracts Manager</t>
  </si>
  <si>
    <t>Salary Plan Assignments</t>
  </si>
  <si>
    <t>Hourly Plan Assignments</t>
  </si>
  <si>
    <t>Allowance Plan Assignments</t>
  </si>
  <si>
    <t>Period Activity Assignments for Position</t>
  </si>
  <si>
    <t>FTE</t>
  </si>
  <si>
    <t>Project Worker</t>
  </si>
  <si>
    <t>Reference ID</t>
  </si>
  <si>
    <t>Business Title</t>
  </si>
  <si>
    <t>Supervisory Organization</t>
  </si>
  <si>
    <t>Compensation Package</t>
  </si>
  <si>
    <t>Compensation Grade</t>
  </si>
  <si>
    <t>Compensation Grade Profile</t>
  </si>
  <si>
    <t>Compensation Step - Current</t>
  </si>
  <si>
    <t>Salary Plan Effective Date</t>
  </si>
  <si>
    <t>Salary Plan Name</t>
  </si>
  <si>
    <t>Amount</t>
  </si>
  <si>
    <t>Merit Increase Amount</t>
  </si>
  <si>
    <t>New Total Salary</t>
  </si>
  <si>
    <t>New Total Budget</t>
  </si>
  <si>
    <t>Frequency Name</t>
  </si>
  <si>
    <t>Currency</t>
  </si>
  <si>
    <t>Hourly Plan Effective Date</t>
  </si>
  <si>
    <t>Hourly Plan Name</t>
  </si>
  <si>
    <t>Merit Increase Hourly Rate</t>
  </si>
  <si>
    <t>New Hourly Rate</t>
  </si>
  <si>
    <t>New Annual Amount</t>
  </si>
  <si>
    <t>Allowance Plan Effective Date</t>
  </si>
  <si>
    <t>Allowance Plan Name</t>
  </si>
  <si>
    <t>Currency Code</t>
  </si>
  <si>
    <t>Expected End Date</t>
  </si>
  <si>
    <t>Period Activity Start Date</t>
  </si>
  <si>
    <t>Period Activity End Date</t>
  </si>
  <si>
    <t>Total Amount</t>
  </si>
  <si>
    <t>Controller (Fred Winkler)</t>
  </si>
  <si>
    <t>General Compensation Package</t>
  </si>
  <si>
    <t>11 - Salary</t>
  </si>
  <si>
    <t>Salary Plan</t>
  </si>
  <si>
    <t>Annual</t>
  </si>
  <si>
    <t>USD</t>
  </si>
  <si>
    <t>VP and Chief Financial Officer (David Heimburger)</t>
  </si>
  <si>
    <t>15 - Salary</t>
  </si>
  <si>
    <t>Counselor</t>
  </si>
  <si>
    <t>Business Services (Jeffrey Hovey)</t>
  </si>
  <si>
    <t>10 - Salary</t>
  </si>
  <si>
    <t>Worker E</t>
  </si>
  <si>
    <t>Controller (Theresa Leisure)</t>
  </si>
  <si>
    <t>4 - Hourly</t>
  </si>
  <si>
    <t>Hourly Plan</t>
  </si>
  <si>
    <t>Hourly</t>
  </si>
  <si>
    <t>Treasury &amp; Investments (Jim Fugel)</t>
  </si>
  <si>
    <t>6 - Salary</t>
  </si>
  <si>
    <t>Manager</t>
  </si>
  <si>
    <t>9 - Salary</t>
  </si>
  <si>
    <t>Monthly</t>
  </si>
  <si>
    <t>If there are positions that sit outside of the Cost Center Manager’s Cost Center but are being charged there, those amounts will ONLY be reflected in the ‘CR-HR-Budget Preparation Cost Allocation - Burst’ report.  Due to security surrounding the ‘CR-HR-Budget Preparation Cost Allocation - Burst’ report, Cost Center Managers cannot run it ad hoc.  It is a scheduled report sent via Notification to the Cost Center Manager.</t>
  </si>
  <si>
    <t xml:space="preserve">Since the ‘CR-HR-Budget Preparation Cost Allocation - Burst’ report includes any Worker that has a portion of their compensation charged to the Cost Center, the Cost Center Manager needs to remove the Workers already included in the ‘CR-HR-Budget Preparation Estimated Annual Compensation’ report and leave only those workers that have a position sitting OUTSIDE their Cost Center.  To do this, filter the first ‘Cost Center’ column and check only the boxes of outside Cost Centers. </t>
  </si>
  <si>
    <t>1.     To adjust the Base Pay, insert 3 columns to the right of ‘Allocation Distribution Amount’ within the ‘Worker Allocation Detail’ section and title as:</t>
  </si>
  <si>
    <t>a.     Merit % (enter increase percentage such as .02)</t>
  </si>
  <si>
    <t>b.     Merit Amount (enter a formula to multiply ‘Allocation Distribution Amount’ by ‘Merit %’)</t>
  </si>
  <si>
    <t>c.     FY22 Base Pay (enter a formula that sums ‘Allocation Distribution Amount’ plus ‘Merit Amount’)</t>
  </si>
  <si>
    <t>2.     To adjust the Allowance budget, insert 1 column to the right of ‘FY 22 Base Pay’ and title as:</t>
  </si>
  <si>
    <t>a.     FY22 Allowance (reference column ‘Total Allowance Pay Annualized’ and ‘Allocation Distribution Amount’ for current allowance, then key in new amount)</t>
  </si>
  <si>
    <t>3.     Depending on which Plan, filter by fund ’11 Operating Fund’, ’81 SLUCare Unrestricted’ or ’82 CADE Unrestricted’ in the ‘Worker Allocation Detail’ section.</t>
  </si>
  <si>
    <t>For Fund 11 Operating Fund:</t>
  </si>
  <si>
    <t xml:space="preserve">Filter by fund ’11 Operating Fund’ in the ‘Worker Allocation Detail’ section.  In the ‘Worker Allocation Detail’ section, filter by ‘Cost Center’, ‘Program’ (if applicable), and ‘Spend Category (from Costing Allocation)’ then total the ‘FY22 Base Pay’ and ‘FY22 Allowance’ columns.  Key these amounts in the ‘FY22 Budget Workbook’ on the appropriate Cost Center or Program tab in the correct Spend Category line of the FY22 Budget column. Repeat this until you have covered each Cost Center and Program included in the report.  The fringe benefits will automatically calculate.  If there is a new Cost Center or Program to budget but it is not currently included in the ‘FY22 Budget Workbook’ contact the budgetoffice@slu.edu. </t>
  </si>
  <si>
    <t>For Fund 81 SLUCare Unrestricted ONLY:</t>
  </si>
  <si>
    <t xml:space="preserve">Filter by ‘Fund 81 SLUCare Unrestricted’. In the ‘Worker Allocation Detail’ section, first filter by ‘Specialty’ and ‘Spend Category’ then total the ‘FY22 Base Pay’ and ‘FY22 Allowance’ column.  Allocate the annual salary to each month of the year.  Key the monthly amounts in the ‘FY22 Budget Template’ on the appropriate Specialty tab in the correct Spend Category line.  Repeat this until you have covered each Specialty included in the report.  Next repeat for each Program included in the report.  For departments not budgeting by Specialty or Program, repeat the above steps for each Cost Center.  The fringe rates will automatically calculate.  Please upload this file to your Department’s Google Drive budget folder.  Please include attrition for any employees on the ‘Attrition’ tab of the ‘FY22 Budget Template’ by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</si>
</sst>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0;\(#,##0.00\)"/>
    <numFmt numFmtId="165" formatCode="_(* #,##0_);_(* \(#,##0\);_(* &quot;-&quot;??_);_(@_)"/>
    <numFmt numFmtId="166" formatCode="_(* #,##0_);_(* \(#,##0\);_(* &quot;&quot;_);_(@_)"/>
    <numFmt numFmtId="167" formatCode="0.0%"/>
    <numFmt numFmtId="168"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4"/>
      <color indexed="18"/>
      <name val="Arial"/>
      <family val="2"/>
    </font>
    <font>
      <b/>
      <sz val="8"/>
      <color indexed="9"/>
      <name val="Arial"/>
      <family val="2"/>
    </font>
    <font>
      <sz val="8"/>
      <color indexed="23"/>
      <name val="Arial"/>
      <family val="2"/>
    </font>
    <font>
      <b/>
      <sz val="10"/>
      <name val="Arial"/>
      <family val="2"/>
    </font>
    <font>
      <sz val="10"/>
      <name val="Arial"/>
      <family val="2"/>
    </font>
    <font>
      <sz val="10"/>
      <color theme="1"/>
      <name val="Arial"/>
      <family val="2"/>
    </font>
    <font>
      <b/>
      <sz val="10"/>
      <color theme="1"/>
      <name val="Arial"/>
      <family val="2"/>
    </font>
    <font>
      <b/>
      <sz val="10"/>
      <name val="Arial"/>
      <family val="2"/>
    </font>
    <font>
      <sz val="10"/>
      <name val="Arial"/>
      <family val="2"/>
    </font>
    <font>
      <b/>
      <sz val="11"/>
      <color theme="1"/>
      <name val="Calibri"/>
      <family val="2"/>
      <scheme val="minor"/>
    </font>
    <font>
      <b/>
      <sz val="11"/>
      <color indexed="8"/>
      <name val="Calibri"/>
      <family val="2"/>
      <scheme val="minor"/>
    </font>
    <font>
      <sz val="10"/>
      <color rgb="FF0070C0"/>
      <name val="Arial"/>
      <family val="2"/>
    </font>
    <font>
      <sz val="10"/>
      <color theme="4" tint="-0.249977111117893"/>
      <name val="Arial"/>
      <family val="2"/>
    </font>
    <font>
      <b/>
      <u/>
      <sz val="10"/>
      <color theme="1"/>
      <name val="Arial"/>
      <family val="2"/>
    </font>
    <font>
      <sz val="11"/>
      <name val="Arial"/>
      <family val="2"/>
    </font>
    <font>
      <sz val="11"/>
      <color rgb="FFFF0000"/>
      <name val="Arial"/>
      <family val="2"/>
    </font>
    <font>
      <b/>
      <sz val="11"/>
      <color rgb="FFFF0000"/>
      <name val="Arial"/>
      <family val="2"/>
    </font>
    <font>
      <b/>
      <sz val="11"/>
      <name val="Arial"/>
      <family val="2"/>
    </font>
    <font>
      <b/>
      <sz val="11"/>
      <color theme="1"/>
      <name val="Arial"/>
      <family val="2"/>
    </font>
    <font>
      <sz val="11"/>
      <color theme="1"/>
      <name val="Arial"/>
      <family val="2"/>
    </font>
    <font>
      <sz val="10"/>
      <name val="Arial"/>
      <family val="2"/>
    </font>
    <font>
      <b/>
      <sz val="10"/>
      <name val="Arial"/>
      <family val="2"/>
    </font>
    <font>
      <sz val="11"/>
      <color theme="1"/>
      <name val="Calibri"/>
      <family val="2"/>
    </font>
    <font>
      <b/>
      <i/>
      <sz val="10"/>
      <name val="Arial"/>
      <family val="2"/>
    </font>
    <font>
      <sz val="11"/>
      <color theme="1"/>
      <name val="Arial"/>
      <family val="2"/>
    </font>
    <font>
      <u/>
      <sz val="11"/>
      <name val="Arial"/>
      <family val="2"/>
    </font>
  </fonts>
  <fills count="14">
    <fill>
      <patternFill patternType="none"/>
    </fill>
    <fill>
      <patternFill patternType="gray125"/>
    </fill>
    <fill>
      <patternFill patternType="solid">
        <fgColor rgb="FF75923C"/>
        <bgColor indexed="64"/>
      </patternFill>
    </fill>
    <fill>
      <patternFill patternType="solid">
        <fgColor rgb="FF333399"/>
        <bgColor indexed="64"/>
      </patternFill>
    </fill>
    <fill>
      <patternFill patternType="solid">
        <fgColor rgb="FF000066"/>
        <bgColor indexed="64"/>
      </patternFill>
    </fill>
    <fill>
      <patternFill patternType="lightGrid">
        <fgColor rgb="FFFFFFFF"/>
        <bgColor rgb="FFFFFFCC"/>
      </patternFill>
    </fill>
    <fill>
      <patternFill patternType="solid">
        <fgColor theme="2" tint="-0.249977111117893"/>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CC"/>
        <bgColor rgb="FFCCCCCC"/>
      </patternFill>
    </fill>
    <fill>
      <patternFill patternType="solid">
        <fgColor theme="5" tint="0.39997558519241921"/>
        <bgColor indexed="64"/>
      </patternFill>
    </fill>
    <fill>
      <patternFill patternType="solid">
        <fgColor theme="4" tint="0.39997558519241921"/>
        <bgColor indexed="64"/>
      </patternFill>
    </fill>
  </fills>
  <borders count="18">
    <border>
      <left/>
      <right/>
      <top/>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style="thin">
        <color rgb="FF99999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999999"/>
      </left>
      <right/>
      <top style="thin">
        <color indexed="65"/>
      </top>
      <bottom style="thin">
        <color indexed="64"/>
      </bottom>
      <diagonal/>
    </border>
    <border>
      <left/>
      <right/>
      <top style="thin">
        <color indexed="64"/>
      </top>
      <bottom/>
      <diagonal/>
    </border>
    <border>
      <left/>
      <right/>
      <top/>
      <bottom style="double">
        <color indexed="64"/>
      </bottom>
      <diagonal/>
    </border>
  </borders>
  <cellStyleXfs count="12">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7" fillId="0" borderId="0"/>
    <xf numFmtId="0" fontId="11" fillId="0" borderId="0"/>
    <xf numFmtId="0" fontId="23" fillId="0" borderId="0"/>
    <xf numFmtId="0" fontId="25" fillId="0" borderId="0"/>
  </cellStyleXfs>
  <cellXfs count="163">
    <xf numFmtId="0" fontId="0" fillId="0" borderId="0" xfId="0"/>
    <xf numFmtId="0" fontId="0" fillId="0" borderId="0" xfId="0" applyAlignment="1">
      <alignment vertical="top" wrapText="1"/>
    </xf>
    <xf numFmtId="164" fontId="0" fillId="0" borderId="0" xfId="0" applyNumberFormat="1" applyAlignment="1">
      <alignment horizontal="right" vertical="top"/>
    </xf>
    <xf numFmtId="0" fontId="0" fillId="0" borderId="0" xfId="0" applyAlignment="1">
      <alignment vertical="top"/>
    </xf>
    <xf numFmtId="0" fontId="0" fillId="0" borderId="2" xfId="0" applyBorder="1"/>
    <xf numFmtId="0" fontId="0" fillId="0" borderId="3" xfId="0" applyBorder="1"/>
    <xf numFmtId="0" fontId="0" fillId="0" borderId="4" xfId="0" applyBorder="1"/>
    <xf numFmtId="0" fontId="0" fillId="0" borderId="2" xfId="0" pivotButton="1" applyBorder="1"/>
    <xf numFmtId="0" fontId="0" fillId="0" borderId="5" xfId="0" applyBorder="1"/>
    <xf numFmtId="0" fontId="0" fillId="0" borderId="6" xfId="0" applyBorder="1"/>
    <xf numFmtId="44" fontId="0" fillId="0" borderId="0" xfId="1" applyFont="1"/>
    <xf numFmtId="0" fontId="0" fillId="0" borderId="10" xfId="0" applyBorder="1"/>
    <xf numFmtId="49" fontId="0" fillId="0" borderId="0" xfId="0" applyNumberFormat="1" applyFont="1" applyFill="1" applyBorder="1" applyAlignment="1" applyProtection="1"/>
    <xf numFmtId="0" fontId="4" fillId="2" borderId="11" xfId="0" applyNumberFormat="1" applyFont="1" applyFill="1" applyBorder="1" applyAlignment="1" applyProtection="1"/>
    <xf numFmtId="0" fontId="5" fillId="5" borderId="11" xfId="0" applyNumberFormat="1" applyFont="1" applyFill="1" applyBorder="1" applyAlignment="1" applyProtection="1"/>
    <xf numFmtId="0" fontId="4" fillId="3" borderId="11" xfId="0" applyNumberFormat="1" applyFont="1" applyFill="1" applyBorder="1" applyAlignment="1" applyProtection="1"/>
    <xf numFmtId="0" fontId="4" fillId="4" borderId="11" xfId="0" applyNumberFormat="1" applyFont="1" applyFill="1" applyBorder="1" applyAlignment="1" applyProtection="1"/>
    <xf numFmtId="49" fontId="0" fillId="0" borderId="0" xfId="0" applyNumberFormat="1" applyFont="1" applyFill="1" applyBorder="1" applyAlignment="1" applyProtection="1">
      <alignment horizontal="right"/>
    </xf>
    <xf numFmtId="0" fontId="0" fillId="0" borderId="0" xfId="0" pivotButton="1"/>
    <xf numFmtId="0" fontId="6" fillId="0" borderId="0" xfId="0" applyFont="1" applyAlignment="1">
      <alignment horizontal="center" vertical="top" wrapText="1"/>
    </xf>
    <xf numFmtId="0" fontId="2" fillId="0" borderId="0" xfId="0" applyFont="1"/>
    <xf numFmtId="0" fontId="8" fillId="0" borderId="0" xfId="0" applyFont="1"/>
    <xf numFmtId="0" fontId="9" fillId="0" borderId="0" xfId="0" applyFont="1"/>
    <xf numFmtId="0" fontId="9" fillId="0" borderId="1" xfId="0" applyFont="1" applyBorder="1"/>
    <xf numFmtId="0" fontId="8" fillId="0" borderId="1" xfId="0" applyFont="1" applyBorder="1" applyAlignment="1">
      <alignment vertical="top"/>
    </xf>
    <xf numFmtId="0" fontId="8" fillId="0" borderId="0" xfId="0" applyFont="1" applyAlignment="1">
      <alignment vertical="top"/>
    </xf>
    <xf numFmtId="0" fontId="9" fillId="0" borderId="1" xfId="0" applyFont="1" applyBorder="1" applyAlignment="1">
      <alignment vertical="top"/>
    </xf>
    <xf numFmtId="0" fontId="9" fillId="0" borderId="0" xfId="0" applyFont="1" applyBorder="1" applyAlignment="1">
      <alignment vertical="top"/>
    </xf>
    <xf numFmtId="0" fontId="8" fillId="0" borderId="0" xfId="0" applyFont="1" applyBorder="1"/>
    <xf numFmtId="0" fontId="9" fillId="0" borderId="13" xfId="0" applyFont="1" applyBorder="1"/>
    <xf numFmtId="0" fontId="9" fillId="0" borderId="0" xfId="0" applyFont="1" applyAlignment="1">
      <alignment vertical="top"/>
    </xf>
    <xf numFmtId="0" fontId="9" fillId="0" borderId="0" xfId="0" applyFont="1" applyAlignment="1">
      <alignment horizontal="center"/>
    </xf>
    <xf numFmtId="0" fontId="9" fillId="0" borderId="0" xfId="0" applyFont="1" applyAlignment="1">
      <alignment horizontal="center" wrapText="1"/>
    </xf>
    <xf numFmtId="0" fontId="9" fillId="0" borderId="1" xfId="0" applyFont="1" applyBorder="1" applyAlignment="1">
      <alignment horizontal="center"/>
    </xf>
    <xf numFmtId="0" fontId="9" fillId="0" borderId="0" xfId="0" applyFont="1" applyBorder="1" applyAlignment="1">
      <alignment horizontal="center"/>
    </xf>
    <xf numFmtId="43" fontId="8" fillId="0" borderId="0" xfId="6" applyNumberFormat="1" applyFont="1"/>
    <xf numFmtId="43" fontId="8" fillId="0" borderId="0" xfId="0" applyNumberFormat="1" applyFont="1"/>
    <xf numFmtId="43" fontId="8" fillId="0" borderId="0" xfId="0" applyNumberFormat="1" applyFont="1" applyAlignment="1">
      <alignment horizontal="right" vertical="top"/>
    </xf>
    <xf numFmtId="0" fontId="8" fillId="0" borderId="1" xfId="0" applyFont="1" applyBorder="1"/>
    <xf numFmtId="43" fontId="8" fillId="0" borderId="1" xfId="6" applyNumberFormat="1" applyFont="1" applyBorder="1"/>
    <xf numFmtId="43" fontId="8" fillId="0" borderId="1" xfId="0" applyNumberFormat="1" applyFont="1" applyBorder="1"/>
    <xf numFmtId="43" fontId="8" fillId="0" borderId="1" xfId="0" applyNumberFormat="1" applyFont="1" applyBorder="1" applyAlignment="1">
      <alignment horizontal="right" vertical="top"/>
    </xf>
    <xf numFmtId="43" fontId="9" fillId="0" borderId="0" xfId="0" applyNumberFormat="1" applyFont="1" applyBorder="1"/>
    <xf numFmtId="43" fontId="9" fillId="0" borderId="0" xfId="0" applyNumberFormat="1" applyFont="1" applyBorder="1" applyAlignment="1">
      <alignment horizontal="right" vertical="top"/>
    </xf>
    <xf numFmtId="43" fontId="9" fillId="0" borderId="0" xfId="0" applyNumberFormat="1" applyFont="1" applyAlignment="1">
      <alignment horizontal="center"/>
    </xf>
    <xf numFmtId="43" fontId="9" fillId="0" borderId="0" xfId="0" applyNumberFormat="1" applyFont="1"/>
    <xf numFmtId="43" fontId="9" fillId="0" borderId="0" xfId="0" applyNumberFormat="1" applyFont="1" applyAlignment="1">
      <alignment horizontal="center" wrapText="1"/>
    </xf>
    <xf numFmtId="43" fontId="9" fillId="0" borderId="1" xfId="0" applyNumberFormat="1" applyFont="1" applyBorder="1" applyAlignment="1">
      <alignment horizontal="center"/>
    </xf>
    <xf numFmtId="43" fontId="9" fillId="0" borderId="1" xfId="0" applyNumberFormat="1" applyFont="1" applyBorder="1"/>
    <xf numFmtId="0" fontId="9" fillId="0" borderId="0" xfId="0" applyFont="1" applyBorder="1"/>
    <xf numFmtId="0" fontId="8" fillId="0" borderId="0" xfId="0" applyFont="1" applyAlignment="1">
      <alignment vertical="top" wrapText="1"/>
    </xf>
    <xf numFmtId="0" fontId="8" fillId="0" borderId="0" xfId="0" applyFont="1" applyBorder="1" applyAlignment="1">
      <alignment vertical="top" wrapText="1"/>
    </xf>
    <xf numFmtId="43" fontId="8" fillId="0" borderId="0" xfId="0" applyNumberFormat="1" applyFont="1" applyBorder="1"/>
    <xf numFmtId="43" fontId="8" fillId="6" borderId="0" xfId="0" applyNumberFormat="1" applyFont="1" applyFill="1"/>
    <xf numFmtId="0" fontId="8" fillId="0" borderId="13" xfId="0" applyFont="1" applyBorder="1"/>
    <xf numFmtId="43" fontId="9" fillId="0" borderId="13" xfId="0" applyNumberFormat="1" applyFont="1" applyBorder="1"/>
    <xf numFmtId="43" fontId="8" fillId="0" borderId="13" xfId="0" applyNumberFormat="1" applyFont="1" applyBorder="1"/>
    <xf numFmtId="0" fontId="2" fillId="0" borderId="0" xfId="0" applyFont="1" applyAlignment="1">
      <alignment vertical="center"/>
    </xf>
    <xf numFmtId="0" fontId="8" fillId="0" borderId="13" xfId="0" applyFont="1" applyBorder="1" applyAlignment="1">
      <alignment vertical="top"/>
    </xf>
    <xf numFmtId="0" fontId="8" fillId="0" borderId="0" xfId="0" applyFont="1" applyFill="1"/>
    <xf numFmtId="0" fontId="9" fillId="0" borderId="0" xfId="0" applyFont="1" applyAlignment="1">
      <alignment horizontal="center"/>
    </xf>
    <xf numFmtId="0" fontId="10" fillId="0" borderId="0" xfId="0" applyFont="1" applyAlignment="1">
      <alignment horizontal="center" vertical="top" wrapText="1"/>
    </xf>
    <xf numFmtId="14" fontId="0" fillId="0" borderId="0" xfId="0" applyNumberFormat="1" applyAlignment="1">
      <alignment vertical="top"/>
    </xf>
    <xf numFmtId="10" fontId="8" fillId="0" borderId="0" xfId="0" applyNumberFormat="1" applyFont="1"/>
    <xf numFmtId="10" fontId="2" fillId="0" borderId="0" xfId="6" applyNumberFormat="1" applyFont="1" applyFill="1"/>
    <xf numFmtId="10" fontId="8" fillId="0" borderId="0" xfId="6" applyNumberFormat="1" applyFont="1" applyFill="1"/>
    <xf numFmtId="44" fontId="0" fillId="0" borderId="7" xfId="1" applyFont="1" applyBorder="1"/>
    <xf numFmtId="44" fontId="0" fillId="0" borderId="8" xfId="1" applyFont="1" applyBorder="1"/>
    <xf numFmtId="44" fontId="0" fillId="0" borderId="9" xfId="1" applyFont="1" applyBorder="1"/>
    <xf numFmtId="43" fontId="8" fillId="6" borderId="0" xfId="6" applyNumberFormat="1" applyFont="1" applyFill="1"/>
    <xf numFmtId="0" fontId="12" fillId="0" borderId="15" xfId="0" applyFont="1" applyBorder="1" applyAlignment="1">
      <alignment horizontal="center"/>
    </xf>
    <xf numFmtId="0" fontId="13" fillId="0" borderId="15" xfId="0" applyFont="1" applyBorder="1" applyAlignment="1">
      <alignment horizontal="center"/>
    </xf>
    <xf numFmtId="43" fontId="8" fillId="7" borderId="0" xfId="0" applyNumberFormat="1" applyFont="1" applyFill="1" applyProtection="1">
      <protection locked="0"/>
    </xf>
    <xf numFmtId="43" fontId="8" fillId="8" borderId="0" xfId="0" applyNumberFormat="1" applyFont="1" applyFill="1"/>
    <xf numFmtId="39" fontId="0" fillId="0" borderId="0" xfId="0" applyNumberFormat="1" applyProtection="1"/>
    <xf numFmtId="39" fontId="0" fillId="0" borderId="0" xfId="1" applyNumberFormat="1" applyFont="1" applyProtection="1"/>
    <xf numFmtId="0" fontId="16" fillId="0" borderId="0" xfId="0" applyFont="1"/>
    <xf numFmtId="0" fontId="16" fillId="0" borderId="0" xfId="0" applyFont="1" applyBorder="1"/>
    <xf numFmtId="43" fontId="9" fillId="9" borderId="13" xfId="0" applyNumberFormat="1" applyFont="1" applyFill="1" applyBorder="1"/>
    <xf numFmtId="0" fontId="17" fillId="0" borderId="0" xfId="0" applyFont="1"/>
    <xf numFmtId="0" fontId="18" fillId="0" borderId="0" xfId="0" applyFont="1"/>
    <xf numFmtId="0" fontId="18" fillId="0" borderId="0" xfId="6" applyNumberFormat="1" applyFont="1"/>
    <xf numFmtId="0" fontId="19" fillId="0" borderId="0" xfId="6" applyNumberFormat="1" applyFont="1" applyFill="1" applyAlignment="1">
      <alignment horizontal="center"/>
    </xf>
    <xf numFmtId="0" fontId="19" fillId="0" borderId="0" xfId="6" applyNumberFormat="1" applyFont="1" applyAlignment="1">
      <alignment horizontal="center"/>
    </xf>
    <xf numFmtId="165" fontId="19" fillId="0" borderId="0" xfId="6" applyNumberFormat="1" applyFont="1" applyFill="1" applyAlignment="1">
      <alignment horizontal="center"/>
    </xf>
    <xf numFmtId="165" fontId="18" fillId="0" borderId="0" xfId="6" applyNumberFormat="1" applyFont="1" applyFill="1"/>
    <xf numFmtId="165" fontId="19" fillId="0" borderId="0" xfId="6" applyNumberFormat="1" applyFont="1" applyAlignment="1">
      <alignment horizontal="center"/>
    </xf>
    <xf numFmtId="0" fontId="6" fillId="0" borderId="0" xfId="0" applyFont="1"/>
    <xf numFmtId="10" fontId="0" fillId="0" borderId="0" xfId="0" applyNumberFormat="1"/>
    <xf numFmtId="165" fontId="17" fillId="0" borderId="0" xfId="6" applyNumberFormat="1" applyFont="1" applyFill="1"/>
    <xf numFmtId="165" fontId="20" fillId="0" borderId="0" xfId="6" applyNumberFormat="1" applyFont="1" applyFill="1"/>
    <xf numFmtId="0" fontId="20" fillId="0" borderId="0" xfId="0" applyFont="1"/>
    <xf numFmtId="0" fontId="21" fillId="0" borderId="0" xfId="0" applyFont="1"/>
    <xf numFmtId="10" fontId="2" fillId="0" borderId="0" xfId="0" applyNumberFormat="1" applyFont="1"/>
    <xf numFmtId="165" fontId="17" fillId="0" borderId="0" xfId="6" applyNumberFormat="1" applyFont="1"/>
    <xf numFmtId="43" fontId="17" fillId="0" borderId="0" xfId="6" applyFont="1" applyFill="1"/>
    <xf numFmtId="0" fontId="22" fillId="0" borderId="0" xfId="0" applyFont="1"/>
    <xf numFmtId="165" fontId="17" fillId="0" borderId="13" xfId="6" applyNumberFormat="1" applyFont="1" applyFill="1" applyBorder="1"/>
    <xf numFmtId="165" fontId="20" fillId="9" borderId="13" xfId="6" applyNumberFormat="1" applyFont="1" applyFill="1" applyBorder="1"/>
    <xf numFmtId="165" fontId="17" fillId="0" borderId="0" xfId="6" applyNumberFormat="1" applyFont="1" applyFill="1" applyBorder="1"/>
    <xf numFmtId="165" fontId="17" fillId="0" borderId="1" xfId="6" applyNumberFormat="1" applyFont="1" applyFill="1" applyBorder="1"/>
    <xf numFmtId="166" fontId="20" fillId="9" borderId="0" xfId="0" applyNumberFormat="1" applyFont="1" applyFill="1" applyAlignment="1">
      <alignment horizontal="left"/>
    </xf>
    <xf numFmtId="0" fontId="17" fillId="9" borderId="0" xfId="0" applyFont="1" applyFill="1"/>
    <xf numFmtId="167" fontId="0" fillId="0" borderId="0" xfId="0" applyNumberFormat="1"/>
    <xf numFmtId="168" fontId="17" fillId="0" borderId="0" xfId="6" applyNumberFormat="1" applyFont="1" applyFill="1"/>
    <xf numFmtId="41" fontId="17" fillId="0" borderId="0" xfId="6" applyNumberFormat="1" applyFont="1" applyFill="1"/>
    <xf numFmtId="165" fontId="20" fillId="0" borderId="13" xfId="6" applyNumberFormat="1" applyFont="1" applyFill="1" applyBorder="1"/>
    <xf numFmtId="43" fontId="8" fillId="0" borderId="0" xfId="6" applyFont="1" applyBorder="1"/>
    <xf numFmtId="43" fontId="8" fillId="0" borderId="1" xfId="6" applyFont="1" applyBorder="1"/>
    <xf numFmtId="0" fontId="8" fillId="0" borderId="0" xfId="0" applyFont="1" applyAlignment="1">
      <alignment horizontal="left" indent="2"/>
    </xf>
    <xf numFmtId="165" fontId="17" fillId="0" borderId="11" xfId="6" applyNumberFormat="1" applyFont="1" applyFill="1" applyBorder="1" applyAlignment="1">
      <alignment horizontal="center" wrapText="1"/>
    </xf>
    <xf numFmtId="43" fontId="8" fillId="0" borderId="11" xfId="0" applyNumberFormat="1" applyFont="1" applyBorder="1"/>
    <xf numFmtId="43" fontId="8" fillId="9" borderId="16" xfId="0" applyNumberFormat="1" applyFont="1" applyFill="1" applyBorder="1"/>
    <xf numFmtId="0" fontId="23" fillId="0" borderId="0" xfId="10"/>
    <xf numFmtId="0" fontId="6" fillId="0" borderId="0" xfId="10" applyFont="1" applyAlignment="1">
      <alignment horizontal="center" wrapText="1"/>
    </xf>
    <xf numFmtId="0" fontId="6" fillId="0" borderId="0" xfId="10" quotePrefix="1" applyFont="1" applyAlignment="1">
      <alignment horizontal="center"/>
    </xf>
    <xf numFmtId="0" fontId="6" fillId="0" borderId="0" xfId="10" applyFont="1"/>
    <xf numFmtId="0" fontId="24" fillId="0" borderId="0" xfId="10" applyFont="1" applyAlignment="1">
      <alignment horizontal="center" vertical="top" wrapText="1"/>
    </xf>
    <xf numFmtId="0" fontId="24" fillId="9" borderId="0" xfId="10" applyFont="1" applyFill="1" applyAlignment="1">
      <alignment horizontal="center" vertical="top" wrapText="1"/>
    </xf>
    <xf numFmtId="0" fontId="23" fillId="0" borderId="0" xfId="10" applyAlignment="1">
      <alignment vertical="top"/>
    </xf>
    <xf numFmtId="0" fontId="23" fillId="0" borderId="0" xfId="10" applyAlignment="1">
      <alignment vertical="top" wrapText="1"/>
    </xf>
    <xf numFmtId="164" fontId="23" fillId="0" borderId="0" xfId="10" applyNumberFormat="1" applyAlignment="1">
      <alignment horizontal="right" vertical="top"/>
    </xf>
    <xf numFmtId="14" fontId="23" fillId="0" borderId="0" xfId="10" applyNumberFormat="1" applyAlignment="1">
      <alignment vertical="top"/>
    </xf>
    <xf numFmtId="164" fontId="6" fillId="0" borderId="0" xfId="10" applyNumberFormat="1" applyFont="1"/>
    <xf numFmtId="0" fontId="6" fillId="0" borderId="0" xfId="10" applyFont="1" applyAlignment="1">
      <alignment horizontal="center" vertical="top" wrapText="1"/>
    </xf>
    <xf numFmtId="0" fontId="6" fillId="10" borderId="0" xfId="10" applyFont="1" applyFill="1" applyAlignment="1">
      <alignment horizontal="center" vertical="top" wrapText="1"/>
    </xf>
    <xf numFmtId="0" fontId="2" fillId="0" borderId="0" xfId="10" applyFont="1" applyAlignment="1">
      <alignment vertical="top" wrapText="1"/>
    </xf>
    <xf numFmtId="164" fontId="6" fillId="0" borderId="1" xfId="10" applyNumberFormat="1" applyFont="1" applyBorder="1" applyAlignment="1">
      <alignment horizontal="right" vertical="top"/>
    </xf>
    <xf numFmtId="0" fontId="26" fillId="11" borderId="0" xfId="11" applyFont="1" applyFill="1" applyAlignment="1">
      <alignment horizontal="left" vertical="top"/>
    </xf>
    <xf numFmtId="0" fontId="25" fillId="0" borderId="0" xfId="11"/>
    <xf numFmtId="0" fontId="26" fillId="0" borderId="0" xfId="11" applyFont="1" applyAlignment="1">
      <alignment vertical="top"/>
    </xf>
    <xf numFmtId="14" fontId="23" fillId="0" borderId="0" xfId="11" applyNumberFormat="1" applyFont="1" applyAlignment="1">
      <alignment vertical="top"/>
    </xf>
    <xf numFmtId="0" fontId="23" fillId="0" borderId="0" xfId="11" applyFont="1"/>
    <xf numFmtId="0" fontId="23" fillId="0" borderId="0" xfId="11" applyFont="1" applyAlignment="1">
      <alignment vertical="top" wrapText="1"/>
    </xf>
    <xf numFmtId="0" fontId="23" fillId="0" borderId="0" xfId="11" applyFont="1" applyAlignment="1">
      <alignment vertical="top"/>
    </xf>
    <xf numFmtId="0" fontId="26" fillId="0" borderId="0" xfId="11" applyFont="1" applyAlignment="1">
      <alignment horizontal="center" vertical="top" wrapText="1"/>
    </xf>
    <xf numFmtId="0" fontId="6" fillId="10" borderId="0" xfId="11" applyFont="1" applyFill="1" applyAlignment="1">
      <alignment horizontal="center" vertical="top" wrapText="1"/>
    </xf>
    <xf numFmtId="0" fontId="23" fillId="0" borderId="0" xfId="11" quotePrefix="1" applyFont="1" applyAlignment="1">
      <alignment vertical="top" wrapText="1"/>
    </xf>
    <xf numFmtId="164" fontId="23" fillId="0" borderId="0" xfId="11" applyNumberFormat="1" applyFont="1" applyAlignment="1">
      <alignment horizontal="right" vertical="top"/>
    </xf>
    <xf numFmtId="0" fontId="26" fillId="9" borderId="0" xfId="11" applyFont="1" applyFill="1" applyAlignment="1">
      <alignment horizontal="center" vertical="top" wrapText="1"/>
    </xf>
    <xf numFmtId="0" fontId="6" fillId="9" borderId="0" xfId="10" applyFont="1" applyFill="1" applyAlignment="1">
      <alignment horizontal="center" vertical="top" wrapText="1"/>
    </xf>
    <xf numFmtId="0" fontId="23" fillId="10" borderId="0" xfId="10" applyFill="1" applyAlignment="1">
      <alignment vertical="top" wrapText="1"/>
    </xf>
    <xf numFmtId="0" fontId="23" fillId="0" borderId="0" xfId="10" applyAlignment="1">
      <alignment horizontal="right" vertical="top"/>
    </xf>
    <xf numFmtId="164" fontId="6" fillId="0" borderId="17" xfId="10" applyNumberFormat="1" applyFont="1" applyBorder="1"/>
    <xf numFmtId="0" fontId="27" fillId="0" borderId="0" xfId="11" applyFont="1" applyAlignment="1">
      <alignment vertical="center" wrapText="1"/>
    </xf>
    <xf numFmtId="0" fontId="27" fillId="0" borderId="0" xfId="11" applyFont="1" applyAlignment="1">
      <alignment horizontal="left" vertical="center" wrapText="1"/>
    </xf>
    <xf numFmtId="0" fontId="28" fillId="0" borderId="0" xfId="11" applyFont="1" applyAlignment="1">
      <alignment horizontal="left" vertical="center" wrapText="1"/>
    </xf>
    <xf numFmtId="0" fontId="27" fillId="0" borderId="0" xfId="11" applyFont="1" applyAlignment="1">
      <alignment wrapText="1"/>
    </xf>
    <xf numFmtId="0" fontId="24" fillId="12" borderId="0" xfId="10" applyFont="1" applyFill="1" applyAlignment="1">
      <alignment horizontal="center" vertical="top" wrapText="1"/>
    </xf>
    <xf numFmtId="0" fontId="26" fillId="13" borderId="0" xfId="11" applyFont="1" applyFill="1" applyAlignment="1">
      <alignment horizontal="center" vertical="top" wrapText="1"/>
    </xf>
    <xf numFmtId="0" fontId="6" fillId="9" borderId="12" xfId="10" applyFont="1" applyFill="1" applyBorder="1" applyAlignment="1">
      <alignment horizontal="center" vertical="top" wrapText="1"/>
    </xf>
    <xf numFmtId="0" fontId="6" fillId="9" borderId="13" xfId="10" applyFont="1" applyFill="1" applyBorder="1" applyAlignment="1">
      <alignment horizontal="center" vertical="top" wrapText="1"/>
    </xf>
    <xf numFmtId="0" fontId="6" fillId="9" borderId="14" xfId="10" applyFont="1" applyFill="1" applyBorder="1" applyAlignment="1">
      <alignment horizontal="center" vertical="top" wrapText="1"/>
    </xf>
    <xf numFmtId="0" fontId="23" fillId="0" borderId="0" xfId="10"/>
    <xf numFmtId="0" fontId="6" fillId="0" borderId="0" xfId="10" applyFont="1" applyAlignment="1">
      <alignment horizontal="center" vertical="top" wrapText="1"/>
    </xf>
    <xf numFmtId="0" fontId="9" fillId="0" borderId="0" xfId="0" applyFont="1" applyAlignment="1">
      <alignment horizontal="center"/>
    </xf>
    <xf numFmtId="0" fontId="3" fillId="0" borderId="0" xfId="0" applyNumberFormat="1" applyFont="1" applyFill="1" applyBorder="1" applyAlignment="1" applyProtection="1"/>
    <xf numFmtId="0" fontId="4" fillId="3" borderId="12" xfId="0" applyNumberFormat="1" applyFont="1" applyFill="1" applyBorder="1" applyAlignment="1" applyProtection="1"/>
    <xf numFmtId="0" fontId="4" fillId="3" borderId="13" xfId="0" applyNumberFormat="1" applyFont="1" applyFill="1" applyBorder="1" applyAlignment="1" applyProtection="1"/>
    <xf numFmtId="0" fontId="4" fillId="3" borderId="14" xfId="0" applyNumberFormat="1" applyFont="1" applyFill="1" applyBorder="1" applyAlignment="1" applyProtection="1"/>
    <xf numFmtId="0" fontId="4" fillId="4" borderId="12" xfId="0" applyNumberFormat="1" applyFont="1" applyFill="1" applyBorder="1" applyAlignment="1" applyProtection="1"/>
    <xf numFmtId="0" fontId="4" fillId="4" borderId="14" xfId="0" applyNumberFormat="1" applyFont="1" applyFill="1" applyBorder="1" applyAlignment="1" applyProtection="1"/>
    <xf numFmtId="0" fontId="4" fillId="4" borderId="13" xfId="0" applyNumberFormat="1" applyFont="1" applyFill="1" applyBorder="1" applyAlignment="1" applyProtection="1"/>
  </cellXfs>
  <cellStyles count="12">
    <cellStyle name="Comma" xfId="6" builtinId="3"/>
    <cellStyle name="Currency" xfId="1" builtinId="4"/>
    <cellStyle name="Currency 2 2" xfId="3" xr:uid="{00000000-0005-0000-0000-000002000000}"/>
    <cellStyle name="Normal" xfId="0" builtinId="0"/>
    <cellStyle name="Normal 2" xfId="2" xr:uid="{00000000-0005-0000-0000-000004000000}"/>
    <cellStyle name="Normal 3" xfId="7" xr:uid="{00000000-0005-0000-0000-000005000000}"/>
    <cellStyle name="Normal 4" xfId="5" xr:uid="{00000000-0005-0000-0000-000006000000}"/>
    <cellStyle name="Normal 5" xfId="8" xr:uid="{00000000-0005-0000-0000-000007000000}"/>
    <cellStyle name="Normal 6" xfId="9" xr:uid="{00000000-0005-0000-0000-000008000000}"/>
    <cellStyle name="Normal 7" xfId="10" xr:uid="{D9B1F17B-2ED9-421B-8E27-B181A49093E3}"/>
    <cellStyle name="Normal 8" xfId="11" xr:uid="{3AB03CCB-9F4A-468A-8B5A-0281409BF12D}"/>
    <cellStyle name="Percent 2" xfId="4" xr:uid="{00000000-0005-0000-0000-000009000000}"/>
  </cellStyles>
  <dxfs count="3">
    <dxf>
      <numFmt numFmtId="7" formatCode="#,##0.00_);\(#,##0.00\)"/>
    </dxf>
    <dxf>
      <numFmt numFmtId="7" formatCode="#,##0.00_);\(#,##0.00\)"/>
    </dxf>
    <dxf>
      <numFmt numFmtId="7" formatCode="#,##0.00_);\(#,##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rchivos%20de%20programa\Microsoft%20Office\Office\XL8GAL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eesgt\Documents\SLUCare%20FY20%20FY21%20COVID-19%20Forecast%20Model%20-%20V03.20.11%20-%20HIGHLIGHT%204%20PRECOVID%20FY21%20BUDGET.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ELECOM\MODELS\PUBLISHED_MODELS\CO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pomerantz\Desktop\SLU%20Faculty%20Comp\3.19.2019%20CARTS%20vs%20Funding.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pomerantz\Desktop\UCSD%20CPO\Q1%20CPO%20Financial%20Review%20-%20Nov%2016\Final%20Versions\CPO%20YTD%20Summary%20and%20Projections_11%2017%202016_v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8GALRY"/>
      <sheetName val="Herramientas para análisis-VBA"/>
      <sheetName val="Listavba"/>
      <sheetName val="#¡REF"/>
      <sheetName val="Barras rústico"/>
      <sheetName val="Logarítmico"/>
      <sheetName val="Columnas y áreas"/>
      <sheetName val="Líneas en dos ejes"/>
      <sheetName val="Líneas y columnas 2"/>
      <sheetName val="Líneas y columnas 1"/>
      <sheetName val="Líneas suavizadas"/>
      <sheetName val="Conos"/>
      <sheetName val="Áreas 3D en color"/>
      <sheetName val="Tubos"/>
      <sheetName val="Circular llamativo"/>
      <sheetName val="Apilado en colores"/>
      <sheetName val="Columnas en profundidad"/>
      <sheetName val="Circular azul"/>
      <sheetName val="Barras flotantes"/>
      <sheetName val="Líneas coloridas"/>
      <sheetName val="Columnas en gris"/>
      <sheetName val="Áreas en gris, cronológico"/>
      <sheetName val="Áreas en gris"/>
      <sheetName val="Circular en gr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ly Actuals Instructions"/>
      <sheetName val="Important"/>
      <sheetName val="File Description"/>
      <sheetName val="Setup"/>
      <sheetName val="Funds"/>
      <sheetName val="Inputs"/>
      <sheetName val="Allowance Rates"/>
      <sheetName val="COVID &gt;&gt;&gt;"/>
      <sheetName val="Volume Master"/>
      <sheetName val="Scenario Planning"/>
      <sheetName val="COVID Inputs"/>
      <sheetName val="Adjustments"/>
      <sheetName val="Dept Adjustments"/>
      <sheetName val="Adjustment Pivot"/>
      <sheetName val="Detail Income Statement"/>
      <sheetName val="Summary Income Statement"/>
      <sheetName val="Waterfalls"/>
      <sheetName val="Assumptions"/>
      <sheetName val="Adjustment Schedules &gt;&gt;&gt;"/>
      <sheetName val="Adj. Schd. - Chair Reductions"/>
      <sheetName val="Adj. Schd. - Staff Furloughs"/>
      <sheetName val="Adj. Schd. - Variable Contracts"/>
      <sheetName val="Adj. Schd. - Faculty Comp"/>
      <sheetName val="Adj. Schd. - CapEx"/>
      <sheetName val="Adj. Schd. - Variable Exp"/>
      <sheetName val="Reports &gt;&gt;&gt;"/>
      <sheetName val="Rpt-Dept Var Exp FY20"/>
      <sheetName val="Rpt-Dept Var Exp FY21"/>
      <sheetName val="Financial Calcs"/>
      <sheetName val="DivFund Summary Inc. Statement"/>
      <sheetName val="DivFund Detail Income Statement"/>
      <sheetName val="Line Items by Dept"/>
      <sheetName val="AAA Accounts"/>
      <sheetName val="Data Tabs &gt;&gt;&gt;"/>
      <sheetName val="Budget"/>
      <sheetName val="Budget V2"/>
      <sheetName val="Forecast"/>
      <sheetName val="YTD Financials"/>
      <sheetName val="wRVUs"/>
      <sheetName val="FBR029"/>
      <sheetName val="FBR029 V2"/>
      <sheetName val="FBR060"/>
      <sheetName val="Misc &gt;&gt;&gt;"/>
      <sheetName val="Dept Adj. Builder"/>
      <sheetName val="SLUCare FY20 FY21 COVID-19 Fore"/>
    </sheetNames>
    <sheetDataSet>
      <sheetData sheetId="0"/>
      <sheetData sheetId="1"/>
      <sheetData sheetId="2"/>
      <sheetData sheetId="3"/>
      <sheetData sheetId="4"/>
      <sheetData sheetId="5">
        <row r="4">
          <cell r="B4" t="str">
            <v>FY19</v>
          </cell>
          <cell r="C4" t="str">
            <v>FY19 Actuals</v>
          </cell>
          <cell r="F4" t="str">
            <v>Y</v>
          </cell>
        </row>
        <row r="5">
          <cell r="B5" t="str">
            <v>FY20YTD</v>
          </cell>
          <cell r="C5" t="str">
            <v>FY20 YTD</v>
          </cell>
          <cell r="D5">
            <v>6</v>
          </cell>
          <cell r="E5" t="str">
            <v>N</v>
          </cell>
        </row>
        <row r="6">
          <cell r="B6" t="str">
            <v>FY20F</v>
          </cell>
          <cell r="C6" t="str">
            <v>FY20 Forecast</v>
          </cell>
          <cell r="D6">
            <v>4</v>
          </cell>
          <cell r="F6" t="str">
            <v>Y</v>
          </cell>
        </row>
        <row r="7">
          <cell r="B7" t="str">
            <v>FY21B</v>
          </cell>
          <cell r="C7" t="str">
            <v>FY21 Budget</v>
          </cell>
          <cell r="D7">
            <v>12</v>
          </cell>
          <cell r="F7" t="str">
            <v>Y</v>
          </cell>
        </row>
        <row r="8">
          <cell r="B8" t="str">
            <v>FY21BV2</v>
          </cell>
          <cell r="C8" t="str">
            <v>FY21 Budget V2</v>
          </cell>
          <cell r="F8" t="str">
            <v>N</v>
          </cell>
        </row>
        <row r="14">
          <cell r="B14">
            <v>0.17249999999999999</v>
          </cell>
        </row>
        <row r="15">
          <cell r="B15">
            <v>0.33250000000000002</v>
          </cell>
        </row>
        <row r="16">
          <cell r="B16">
            <v>7.6499999999999999E-2</v>
          </cell>
        </row>
        <row r="19">
          <cell r="B19">
            <v>202002</v>
          </cell>
        </row>
        <row r="20">
          <cell r="B20">
            <v>202006</v>
          </cell>
          <cell r="C20" t="str">
            <v>FY20 Apr YTD</v>
          </cell>
        </row>
      </sheetData>
      <sheetData sheetId="6"/>
      <sheetData sheetId="7"/>
      <sheetData sheetId="8">
        <row r="6">
          <cell r="CZ6">
            <v>43891</v>
          </cell>
          <cell r="DA6">
            <v>43922</v>
          </cell>
          <cell r="DB6">
            <v>43952</v>
          </cell>
          <cell r="DC6">
            <v>43983</v>
          </cell>
          <cell r="DD6">
            <v>44013</v>
          </cell>
          <cell r="DE6">
            <v>44044</v>
          </cell>
          <cell r="DF6">
            <v>44075</v>
          </cell>
          <cell r="DG6">
            <v>44105</v>
          </cell>
          <cell r="DH6">
            <v>44136</v>
          </cell>
          <cell r="DI6">
            <v>44166</v>
          </cell>
          <cell r="DJ6">
            <v>44197</v>
          </cell>
          <cell r="DK6">
            <v>44228</v>
          </cell>
          <cell r="DL6">
            <v>44256</v>
          </cell>
          <cell r="DM6">
            <v>44287</v>
          </cell>
          <cell r="DN6">
            <v>44317</v>
          </cell>
          <cell r="DO6">
            <v>44348</v>
          </cell>
        </row>
        <row r="9">
          <cell r="CZ9">
            <v>0</v>
          </cell>
          <cell r="DD9">
            <v>0</v>
          </cell>
          <cell r="IL9">
            <v>0</v>
          </cell>
          <cell r="IP9">
            <v>0</v>
          </cell>
        </row>
      </sheetData>
      <sheetData sheetId="9">
        <row r="7">
          <cell r="B7">
            <v>43891</v>
          </cell>
          <cell r="C7">
            <v>43952</v>
          </cell>
          <cell r="D7">
            <v>44013</v>
          </cell>
          <cell r="E7">
            <v>44105</v>
          </cell>
        </row>
        <row r="27">
          <cell r="B27">
            <v>43891</v>
          </cell>
          <cell r="C27">
            <v>43952</v>
          </cell>
          <cell r="D27">
            <v>44075</v>
          </cell>
          <cell r="E27">
            <v>44166</v>
          </cell>
        </row>
      </sheetData>
      <sheetData sheetId="10">
        <row r="4">
          <cell r="O4">
            <v>-0.36101841316392691</v>
          </cell>
          <cell r="U4">
            <v>-0.36101841316392691</v>
          </cell>
        </row>
        <row r="5">
          <cell r="O5">
            <v>-0.3825693682891077</v>
          </cell>
          <cell r="U5">
            <v>-0.3825693682891077</v>
          </cell>
        </row>
        <row r="6">
          <cell r="O6">
            <v>-0.40342513131348162</v>
          </cell>
          <cell r="U6">
            <v>-0.40342513131347879</v>
          </cell>
        </row>
        <row r="7">
          <cell r="O7">
            <v>-0.23826823943750713</v>
          </cell>
          <cell r="U7">
            <v>-0.32151805485466856</v>
          </cell>
        </row>
        <row r="8">
          <cell r="O8">
            <v>-7.8438989234973486E-2</v>
          </cell>
          <cell r="U8">
            <v>-0.24225314215259641</v>
          </cell>
        </row>
        <row r="9">
          <cell r="O9">
            <v>-5.2008460253625592E-2</v>
          </cell>
          <cell r="U9">
            <v>-0.16034606569378604</v>
          </cell>
        </row>
        <row r="10">
          <cell r="O10">
            <v>-2.5577931272273608E-2</v>
          </cell>
          <cell r="U10">
            <v>-7.8438989234971335E-2</v>
          </cell>
        </row>
        <row r="11">
          <cell r="B11">
            <v>3.5</v>
          </cell>
          <cell r="C11">
            <v>6</v>
          </cell>
          <cell r="D11">
            <v>3.5</v>
          </cell>
          <cell r="E11">
            <v>6</v>
          </cell>
          <cell r="O11">
            <v>0</v>
          </cell>
          <cell r="U11">
            <v>-5.2579981794873464E-2</v>
          </cell>
        </row>
        <row r="12">
          <cell r="B12">
            <v>-0.34632028805100584</v>
          </cell>
          <cell r="C12">
            <v>-2.6004230126812113E-2</v>
          </cell>
          <cell r="D12">
            <v>-0.36713274190529543</v>
          </cell>
          <cell r="E12">
            <v>-9.3246197719387858E-2</v>
          </cell>
          <cell r="O12">
            <v>0</v>
          </cell>
          <cell r="U12">
            <v>-2.5859007440099873E-2</v>
          </cell>
        </row>
        <row r="13">
          <cell r="B13">
            <v>-0.2</v>
          </cell>
          <cell r="C13">
            <v>-0.1</v>
          </cell>
          <cell r="O13">
            <v>0</v>
          </cell>
          <cell r="U13">
            <v>0</v>
          </cell>
        </row>
        <row r="14">
          <cell r="O14">
            <v>0</v>
          </cell>
          <cell r="U14">
            <v>0</v>
          </cell>
        </row>
        <row r="15">
          <cell r="O15">
            <v>0</v>
          </cell>
          <cell r="U15">
            <v>0</v>
          </cell>
        </row>
        <row r="16">
          <cell r="B16">
            <v>0.05</v>
          </cell>
          <cell r="C16">
            <v>0.05</v>
          </cell>
          <cell r="D16">
            <v>0.05</v>
          </cell>
          <cell r="E16">
            <v>0.05</v>
          </cell>
          <cell r="O16">
            <v>0</v>
          </cell>
          <cell r="U16">
            <v>0</v>
          </cell>
        </row>
        <row r="17">
          <cell r="O17">
            <v>0</v>
          </cell>
          <cell r="U17">
            <v>0</v>
          </cell>
        </row>
        <row r="18">
          <cell r="B18">
            <v>0.1</v>
          </cell>
          <cell r="C18">
            <v>0.1</v>
          </cell>
          <cell r="D18">
            <v>0.1</v>
          </cell>
          <cell r="E18">
            <v>0.1</v>
          </cell>
          <cell r="O18">
            <v>0</v>
          </cell>
          <cell r="U18">
            <v>0</v>
          </cell>
        </row>
        <row r="19">
          <cell r="B19">
            <v>0</v>
          </cell>
          <cell r="C19">
            <v>0.1</v>
          </cell>
          <cell r="D19">
            <v>0</v>
          </cell>
          <cell r="E19">
            <v>0.1</v>
          </cell>
          <cell r="F19" t="str">
            <v>Y</v>
          </cell>
          <cell r="O19">
            <v>0</v>
          </cell>
          <cell r="U19">
            <v>0</v>
          </cell>
        </row>
        <row r="22">
          <cell r="B22">
            <v>2</v>
          </cell>
          <cell r="C22">
            <v>0</v>
          </cell>
          <cell r="D22">
            <v>2</v>
          </cell>
          <cell r="E22">
            <v>2</v>
          </cell>
        </row>
        <row r="43">
          <cell r="B43">
            <v>2.99309740888784E-2</v>
          </cell>
        </row>
        <row r="46">
          <cell r="B46">
            <v>3508900.2941176472</v>
          </cell>
        </row>
        <row r="47">
          <cell r="B47">
            <v>6717037.7058823528</v>
          </cell>
        </row>
      </sheetData>
      <sheetData sheetId="11">
        <row r="2">
          <cell r="L2">
            <v>2</v>
          </cell>
        </row>
        <row r="4">
          <cell r="L4" t="str">
            <v>On</v>
          </cell>
        </row>
      </sheetData>
      <sheetData sheetId="12">
        <row r="1">
          <cell r="I1">
            <v>43983</v>
          </cell>
        </row>
        <row r="2">
          <cell r="I2">
            <v>44013</v>
          </cell>
        </row>
      </sheetData>
      <sheetData sheetId="13"/>
      <sheetData sheetId="14">
        <row r="3">
          <cell r="N3"/>
        </row>
      </sheetData>
      <sheetData sheetId="15"/>
      <sheetData sheetId="16">
        <row r="4">
          <cell r="B4" t="str">
            <v>Y</v>
          </cell>
        </row>
        <row r="5">
          <cell r="B5" t="str">
            <v>FY20F</v>
          </cell>
        </row>
        <row r="6">
          <cell r="B6">
            <v>2</v>
          </cell>
        </row>
        <row r="52">
          <cell r="B52" t="str">
            <v>FY21B</v>
          </cell>
        </row>
        <row r="53">
          <cell r="B53">
            <v>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
          <cell r="B4" t="str">
            <v>Net Income (Loss) After Transfers</v>
          </cell>
        </row>
      </sheetData>
      <sheetData sheetId="32"/>
      <sheetData sheetId="33"/>
      <sheetData sheetId="34"/>
      <sheetData sheetId="35"/>
      <sheetData sheetId="36"/>
      <sheetData sheetId="37"/>
      <sheetData sheetId="38">
        <row r="1">
          <cell r="J1">
            <v>6</v>
          </cell>
        </row>
      </sheetData>
      <sheetData sheetId="39"/>
      <sheetData sheetId="40"/>
      <sheetData sheetId="41"/>
      <sheetData sheetId="42"/>
      <sheetData sheetId="43">
        <row r="3">
          <cell r="L3" t="str">
            <v>N</v>
          </cell>
        </row>
        <row r="5">
          <cell r="L5" t="str">
            <v>Y</v>
          </cell>
        </row>
      </sheetData>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TERIM"/>
      <sheetName val="GBD"/>
      <sheetName val="statistic"/>
      <sheetName val="Forecasts_VDF"/>
      <sheetName val="CAPEX"/>
      <sheetName val="LBO1"/>
      <sheetName val="OFF1B"/>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ource Data"/>
      <sheetName val="Comparison CARTS to funding"/>
      <sheetName val="fund map"/>
    </sheetNames>
    <sheetDataSet>
      <sheetData sheetId="0" refreshError="1"/>
      <sheetData sheetId="1">
        <row r="2">
          <cell r="A2" t="str">
            <v>000438552</v>
          </cell>
        </row>
      </sheetData>
      <sheetData sheetId="2" refreshError="1"/>
      <sheetData sheetId="3">
        <row r="1">
          <cell r="A1" t="str">
            <v>Saint Louis University</v>
          </cell>
        </row>
        <row r="2">
          <cell r="A2" t="str">
            <v>BUSFM013 Banner Fund Listing (FGR300/FBR001)</v>
          </cell>
        </row>
        <row r="3">
          <cell r="A3" t="str">
            <v>Active Funds</v>
          </cell>
        </row>
        <row r="4">
          <cell r="A4" t="str">
            <v>Chart of Accounts: Saint Louis University</v>
          </cell>
        </row>
        <row r="5">
          <cell r="A5" t="str">
            <v>For Division S12 - School of Medicine</v>
          </cell>
        </row>
        <row r="6">
          <cell r="A6" t="str">
            <v>For Fund Group 11 - General Unrestricted, 21 - Designated, 31 - Sponsored Programs, 41 - Other Restricted, 81 - SLUCare</v>
          </cell>
        </row>
        <row r="7">
          <cell r="A7" t="str">
            <v>Fund</v>
          </cell>
          <cell r="B7" t="str">
            <v>Description</v>
          </cell>
          <cell r="C7" t="str">
            <v>Principal Investigator</v>
          </cell>
          <cell r="D7" t="str">
            <v>Financial Manager</v>
          </cell>
          <cell r="E7" t="str">
            <v>Exec Level</v>
          </cell>
          <cell r="F7" t="str">
            <v>Division</v>
          </cell>
          <cell r="G7" t="str">
            <v>Dept</v>
          </cell>
          <cell r="H7" t="str">
            <v>Sub Dept</v>
          </cell>
          <cell r="I7" t="str">
            <v>Fund Group</v>
          </cell>
          <cell r="J7" t="str">
            <v>Start Date</v>
          </cell>
          <cell r="K7" t="str">
            <v>End Date</v>
          </cell>
        </row>
        <row r="8">
          <cell r="A8" t="str">
            <v>120609</v>
          </cell>
          <cell r="B8" t="str">
            <v>Family Devel Ctr</v>
          </cell>
          <cell r="D8" t="str">
            <v>Smith, Craig W.</v>
          </cell>
          <cell r="E8" t="str">
            <v>E40</v>
          </cell>
          <cell r="F8" t="str">
            <v>S12</v>
          </cell>
          <cell r="G8" t="str">
            <v>D167</v>
          </cell>
          <cell r="H8" t="str">
            <v xml:space="preserve"> </v>
          </cell>
          <cell r="I8" t="str">
            <v>11</v>
          </cell>
        </row>
        <row r="9">
          <cell r="A9" t="str">
            <v>120610</v>
          </cell>
          <cell r="B9" t="str">
            <v>Medical Family Therapy</v>
          </cell>
          <cell r="D9" t="str">
            <v>Smith, Craig W.</v>
          </cell>
          <cell r="E9" t="str">
            <v>E40</v>
          </cell>
          <cell r="F9" t="str">
            <v>S12</v>
          </cell>
          <cell r="G9" t="str">
            <v>D167</v>
          </cell>
          <cell r="H9" t="str">
            <v xml:space="preserve"> </v>
          </cell>
          <cell r="I9" t="str">
            <v>11</v>
          </cell>
        </row>
        <row r="10">
          <cell r="A10" t="str">
            <v>200599</v>
          </cell>
          <cell r="B10" t="str">
            <v>Ctr for CFT</v>
          </cell>
          <cell r="D10" t="str">
            <v>Smith, Craig W.</v>
          </cell>
          <cell r="E10" t="str">
            <v>E40</v>
          </cell>
          <cell r="F10" t="str">
            <v>S12</v>
          </cell>
          <cell r="G10" t="str">
            <v>D167</v>
          </cell>
          <cell r="H10" t="str">
            <v xml:space="preserve"> </v>
          </cell>
          <cell r="I10" t="str">
            <v>21</v>
          </cell>
        </row>
        <row r="11">
          <cell r="A11" t="str">
            <v>201836</v>
          </cell>
          <cell r="B11" t="str">
            <v>Ditiberio Fund</v>
          </cell>
          <cell r="D11" t="str">
            <v>Smith, Craig W.</v>
          </cell>
          <cell r="E11" t="str">
            <v>E40</v>
          </cell>
          <cell r="F11" t="str">
            <v>S12</v>
          </cell>
          <cell r="G11" t="str">
            <v>D167</v>
          </cell>
          <cell r="H11" t="str">
            <v xml:space="preserve"> </v>
          </cell>
          <cell r="I11" t="str">
            <v>21</v>
          </cell>
        </row>
        <row r="12">
          <cell r="A12" t="str">
            <v>201853</v>
          </cell>
          <cell r="B12" t="str">
            <v>Reinert Family Clin</v>
          </cell>
          <cell r="D12" t="str">
            <v>Jacobs, Christine K.</v>
          </cell>
          <cell r="E12" t="str">
            <v>E40</v>
          </cell>
          <cell r="F12" t="str">
            <v>S12</v>
          </cell>
          <cell r="G12" t="str">
            <v>D167</v>
          </cell>
          <cell r="H12" t="str">
            <v xml:space="preserve"> </v>
          </cell>
          <cell r="I12" t="str">
            <v>21</v>
          </cell>
        </row>
        <row r="13">
          <cell r="A13" t="str">
            <v>202569</v>
          </cell>
          <cell r="B13" t="str">
            <v>CFTSA</v>
          </cell>
          <cell r="D13" t="str">
            <v>Smith, Craig W.</v>
          </cell>
          <cell r="E13" t="str">
            <v>E40</v>
          </cell>
          <cell r="F13" t="str">
            <v>S12</v>
          </cell>
          <cell r="G13" t="str">
            <v>D167</v>
          </cell>
          <cell r="H13" t="str">
            <v xml:space="preserve"> </v>
          </cell>
          <cell r="I13" t="str">
            <v>21</v>
          </cell>
        </row>
        <row r="14">
          <cell r="A14" t="str">
            <v>260084</v>
          </cell>
          <cell r="B14" t="str">
            <v>Med Fam Ther-IDC Recov</v>
          </cell>
          <cell r="D14" t="str">
            <v>Smith, Craig W.</v>
          </cell>
          <cell r="E14" t="str">
            <v>E40</v>
          </cell>
          <cell r="F14" t="str">
            <v>S12</v>
          </cell>
          <cell r="G14" t="str">
            <v>D167</v>
          </cell>
          <cell r="H14" t="str">
            <v xml:space="preserve"> </v>
          </cell>
          <cell r="I14" t="str">
            <v>21</v>
          </cell>
        </row>
        <row r="15">
          <cell r="A15" t="str">
            <v>260560</v>
          </cell>
          <cell r="B15" t="str">
            <v>IDC Recovy-Heiden</v>
          </cell>
          <cell r="D15" t="str">
            <v>Heiden Rootes, Katie M.</v>
          </cell>
          <cell r="E15" t="str">
            <v>E40</v>
          </cell>
          <cell r="F15" t="str">
            <v>S12</v>
          </cell>
          <cell r="G15" t="str">
            <v>D167</v>
          </cell>
          <cell r="H15" t="str">
            <v xml:space="preserve"> </v>
          </cell>
          <cell r="I15" t="str">
            <v>21</v>
          </cell>
        </row>
        <row r="16">
          <cell r="A16" t="str">
            <v>260561</v>
          </cell>
          <cell r="B16" t="str">
            <v>IDC Recovy-Smith</v>
          </cell>
          <cell r="D16" t="str">
            <v>Smith, Craig W.</v>
          </cell>
          <cell r="E16" t="str">
            <v>E40</v>
          </cell>
          <cell r="F16" t="str">
            <v>S12</v>
          </cell>
          <cell r="G16" t="str">
            <v>D167</v>
          </cell>
          <cell r="H16" t="str">
            <v xml:space="preserve"> </v>
          </cell>
          <cell r="I16" t="str">
            <v>21</v>
          </cell>
        </row>
        <row r="17">
          <cell r="A17" t="str">
            <v>310878</v>
          </cell>
          <cell r="B17" t="str">
            <v>Community Faith Groups to Improve M</v>
          </cell>
          <cell r="C17" t="str">
            <v>Zubatsky, James M.</v>
          </cell>
          <cell r="D17" t="str">
            <v>Westermeyer, Virginia M.</v>
          </cell>
          <cell r="E17" t="str">
            <v>E40</v>
          </cell>
          <cell r="F17" t="str">
            <v>S12</v>
          </cell>
          <cell r="G17" t="str">
            <v>D167</v>
          </cell>
          <cell r="H17" t="str">
            <v xml:space="preserve"> </v>
          </cell>
          <cell r="I17" t="str">
            <v>31</v>
          </cell>
          <cell r="J17" t="str">
            <v>03/01/2019</v>
          </cell>
          <cell r="K17" t="str">
            <v>03/01/2020</v>
          </cell>
        </row>
        <row r="18">
          <cell r="A18" t="str">
            <v>100405</v>
          </cell>
          <cell r="B18" t="str">
            <v>Grad Sch-Med Sci</v>
          </cell>
          <cell r="D18" t="str">
            <v>Alderson, Philip O.</v>
          </cell>
          <cell r="E18" t="str">
            <v>E40</v>
          </cell>
          <cell r="F18" t="str">
            <v>S12</v>
          </cell>
          <cell r="G18" t="str">
            <v>D181</v>
          </cell>
          <cell r="H18" t="str">
            <v xml:space="preserve"> </v>
          </cell>
          <cell r="I18" t="str">
            <v>11</v>
          </cell>
        </row>
        <row r="19">
          <cell r="A19" t="str">
            <v>121201</v>
          </cell>
          <cell r="B19" t="str">
            <v>Core Grad Stdt Trng</v>
          </cell>
          <cell r="D19" t="str">
            <v>Samson, Willis K.</v>
          </cell>
          <cell r="E19" t="str">
            <v>E40</v>
          </cell>
          <cell r="F19" t="str">
            <v>S12</v>
          </cell>
          <cell r="G19" t="str">
            <v>D181</v>
          </cell>
          <cell r="H19" t="str">
            <v xml:space="preserve"> </v>
          </cell>
          <cell r="I19" t="str">
            <v>11</v>
          </cell>
        </row>
        <row r="20">
          <cell r="A20" t="str">
            <v>400156</v>
          </cell>
          <cell r="B20" t="str">
            <v>Jurden, Guy E - Fell</v>
          </cell>
          <cell r="D20" t="str">
            <v>Alderson, Philip O.</v>
          </cell>
          <cell r="E20" t="str">
            <v>E40</v>
          </cell>
          <cell r="F20" t="str">
            <v>S12</v>
          </cell>
          <cell r="G20" t="str">
            <v>D181</v>
          </cell>
          <cell r="H20" t="str">
            <v xml:space="preserve"> </v>
          </cell>
          <cell r="I20" t="str">
            <v>41</v>
          </cell>
        </row>
        <row r="21">
          <cell r="A21" t="str">
            <v>200061</v>
          </cell>
          <cell r="B21" t="str">
            <v>Sch of Medicine Cont</v>
          </cell>
          <cell r="D21" t="str">
            <v>Martin, John R.</v>
          </cell>
          <cell r="E21" t="str">
            <v>E40</v>
          </cell>
          <cell r="F21" t="str">
            <v>S12</v>
          </cell>
          <cell r="G21" t="str">
            <v>D191</v>
          </cell>
          <cell r="H21" t="str">
            <v xml:space="preserve"> </v>
          </cell>
          <cell r="I21" t="str">
            <v>21</v>
          </cell>
        </row>
        <row r="22">
          <cell r="A22" t="str">
            <v>260442</v>
          </cell>
          <cell r="B22" t="str">
            <v>IDC Recovy-Mooshegian</v>
          </cell>
          <cell r="D22" t="str">
            <v>Mooshegian, Tammi R.</v>
          </cell>
          <cell r="E22" t="str">
            <v>E40</v>
          </cell>
          <cell r="F22" t="str">
            <v>S12</v>
          </cell>
          <cell r="G22" t="str">
            <v>D191</v>
          </cell>
          <cell r="H22" t="str">
            <v xml:space="preserve"> </v>
          </cell>
          <cell r="I22" t="str">
            <v>21</v>
          </cell>
        </row>
        <row r="23">
          <cell r="A23" t="str">
            <v>101201</v>
          </cell>
          <cell r="B23" t="str">
            <v>Medical School</v>
          </cell>
          <cell r="D23" t="str">
            <v>Behrns, Kevin E.</v>
          </cell>
          <cell r="E23" t="str">
            <v>E40</v>
          </cell>
          <cell r="F23" t="str">
            <v>S12</v>
          </cell>
          <cell r="G23" t="str">
            <v>D192</v>
          </cell>
          <cell r="H23" t="str">
            <v xml:space="preserve"> </v>
          </cell>
          <cell r="I23" t="str">
            <v>11</v>
          </cell>
        </row>
        <row r="24">
          <cell r="A24" t="str">
            <v>101203</v>
          </cell>
          <cell r="B24" t="str">
            <v>CAPS / MS Anatomy</v>
          </cell>
          <cell r="D24" t="str">
            <v>Behrns, Kevin E.</v>
          </cell>
          <cell r="E24" t="str">
            <v>E40</v>
          </cell>
          <cell r="F24" t="str">
            <v>S12</v>
          </cell>
          <cell r="G24" t="str">
            <v>D192</v>
          </cell>
          <cell r="H24" t="str">
            <v xml:space="preserve"> </v>
          </cell>
          <cell r="I24" t="str">
            <v>11</v>
          </cell>
        </row>
        <row r="25">
          <cell r="A25" t="str">
            <v>121203</v>
          </cell>
          <cell r="B25" t="str">
            <v>MS Administration</v>
          </cell>
          <cell r="D25" t="str">
            <v>Behrns, Kevin E.</v>
          </cell>
          <cell r="E25" t="str">
            <v>E40</v>
          </cell>
          <cell r="F25" t="str">
            <v>S12</v>
          </cell>
          <cell r="G25" t="str">
            <v>D192</v>
          </cell>
          <cell r="H25" t="str">
            <v xml:space="preserve"> </v>
          </cell>
          <cell r="I25" t="str">
            <v>11</v>
          </cell>
        </row>
        <row r="26">
          <cell r="A26" t="str">
            <v>121204</v>
          </cell>
          <cell r="B26" t="str">
            <v>SOM Graphic/Tech Support</v>
          </cell>
          <cell r="D26" t="str">
            <v>Whitworth, Gary L.</v>
          </cell>
          <cell r="E26" t="str">
            <v>E40</v>
          </cell>
          <cell r="F26" t="str">
            <v>S12</v>
          </cell>
          <cell r="G26" t="str">
            <v>D192</v>
          </cell>
          <cell r="H26" t="str">
            <v xml:space="preserve"> </v>
          </cell>
          <cell r="I26" t="str">
            <v>11</v>
          </cell>
        </row>
        <row r="27">
          <cell r="A27" t="str">
            <v>128849</v>
          </cell>
          <cell r="B27" t="str">
            <v>SOM Scholar Funding</v>
          </cell>
          <cell r="D27" t="str">
            <v>Behrns, Kevin E.</v>
          </cell>
          <cell r="E27" t="str">
            <v>E40</v>
          </cell>
          <cell r="F27" t="str">
            <v>S12</v>
          </cell>
          <cell r="G27" t="str">
            <v>D192</v>
          </cell>
          <cell r="H27" t="str">
            <v xml:space="preserve"> </v>
          </cell>
          <cell r="I27" t="str">
            <v>11</v>
          </cell>
        </row>
        <row r="28">
          <cell r="A28" t="str">
            <v>181202</v>
          </cell>
          <cell r="B28" t="str">
            <v>Rent Expense</v>
          </cell>
          <cell r="D28" t="str">
            <v>Behrns, Kevin E.</v>
          </cell>
          <cell r="E28" t="str">
            <v>E40</v>
          </cell>
          <cell r="F28" t="str">
            <v>S12</v>
          </cell>
          <cell r="G28" t="str">
            <v>D192</v>
          </cell>
          <cell r="H28" t="str">
            <v xml:space="preserve"> </v>
          </cell>
          <cell r="I28" t="str">
            <v>11</v>
          </cell>
        </row>
        <row r="29">
          <cell r="A29" t="str">
            <v>181204</v>
          </cell>
          <cell r="B29" t="str">
            <v>MS Administration</v>
          </cell>
          <cell r="D29" t="str">
            <v>Behrns, Kevin E.</v>
          </cell>
          <cell r="E29" t="str">
            <v>E40</v>
          </cell>
          <cell r="F29" t="str">
            <v>S12</v>
          </cell>
          <cell r="G29" t="str">
            <v>D192</v>
          </cell>
          <cell r="H29" t="str">
            <v xml:space="preserve"> </v>
          </cell>
          <cell r="I29" t="str">
            <v>11</v>
          </cell>
        </row>
        <row r="30">
          <cell r="A30" t="str">
            <v>200022</v>
          </cell>
          <cell r="B30" t="str">
            <v>Medical School Educa</v>
          </cell>
          <cell r="D30" t="str">
            <v>Behrns, Kevin E.</v>
          </cell>
          <cell r="E30" t="str">
            <v>E40</v>
          </cell>
          <cell r="F30" t="str">
            <v>S12</v>
          </cell>
          <cell r="G30" t="str">
            <v>D192</v>
          </cell>
          <cell r="H30" t="str">
            <v xml:space="preserve"> </v>
          </cell>
          <cell r="I30" t="str">
            <v>21</v>
          </cell>
        </row>
        <row r="31">
          <cell r="A31" t="str">
            <v>200054</v>
          </cell>
          <cell r="B31" t="str">
            <v>Spec Grad Training</v>
          </cell>
          <cell r="D31" t="str">
            <v>Behrns, Kevin E.</v>
          </cell>
          <cell r="E31" t="str">
            <v>E40</v>
          </cell>
          <cell r="F31" t="str">
            <v>S12</v>
          </cell>
          <cell r="G31" t="str">
            <v>D192</v>
          </cell>
          <cell r="H31" t="str">
            <v xml:space="preserve"> </v>
          </cell>
          <cell r="I31" t="str">
            <v>21</v>
          </cell>
        </row>
        <row r="32">
          <cell r="A32" t="str">
            <v>200198</v>
          </cell>
          <cell r="B32" t="str">
            <v>Health Resource Ctr</v>
          </cell>
          <cell r="D32" t="str">
            <v>Morley, John E.</v>
          </cell>
          <cell r="E32" t="str">
            <v>E40</v>
          </cell>
          <cell r="F32" t="str">
            <v>S12</v>
          </cell>
          <cell r="G32" t="str">
            <v>D192</v>
          </cell>
          <cell r="H32" t="str">
            <v xml:space="preserve"> </v>
          </cell>
          <cell r="I32" t="str">
            <v>21</v>
          </cell>
        </row>
        <row r="33">
          <cell r="A33" t="str">
            <v>200209</v>
          </cell>
          <cell r="B33" t="str">
            <v>DRC Development</v>
          </cell>
          <cell r="D33" t="str">
            <v>Behrns, Kevin E.</v>
          </cell>
          <cell r="E33" t="str">
            <v>E40</v>
          </cell>
          <cell r="F33" t="str">
            <v>S12</v>
          </cell>
          <cell r="G33" t="str">
            <v>D192</v>
          </cell>
          <cell r="H33" t="str">
            <v xml:space="preserve"> </v>
          </cell>
          <cell r="I33" t="str">
            <v>21</v>
          </cell>
        </row>
        <row r="34">
          <cell r="A34" t="str">
            <v>200223</v>
          </cell>
          <cell r="B34" t="str">
            <v>Microscope &amp; Educational Tech Fund</v>
          </cell>
          <cell r="D34" t="str">
            <v>Behrns, Kevin E.</v>
          </cell>
          <cell r="E34" t="str">
            <v>E40</v>
          </cell>
          <cell r="F34" t="str">
            <v>S12</v>
          </cell>
          <cell r="G34" t="str">
            <v>D192</v>
          </cell>
          <cell r="H34" t="str">
            <v xml:space="preserve"> </v>
          </cell>
          <cell r="I34" t="str">
            <v>21</v>
          </cell>
        </row>
        <row r="35">
          <cell r="A35" t="str">
            <v>200331</v>
          </cell>
          <cell r="B35" t="str">
            <v>Med Sch Ind Cost</v>
          </cell>
          <cell r="D35" t="str">
            <v>Behrns, Kevin E.</v>
          </cell>
          <cell r="E35" t="str">
            <v>E40</v>
          </cell>
          <cell r="F35" t="str">
            <v>S12</v>
          </cell>
          <cell r="G35" t="str">
            <v>D192</v>
          </cell>
          <cell r="H35" t="str">
            <v xml:space="preserve"> </v>
          </cell>
          <cell r="I35" t="str">
            <v>21</v>
          </cell>
        </row>
        <row r="36">
          <cell r="A36" t="str">
            <v>200417</v>
          </cell>
          <cell r="B36" t="str">
            <v>Medical School Escro</v>
          </cell>
          <cell r="D36" t="str">
            <v>Behrns, Kevin E.</v>
          </cell>
          <cell r="E36" t="str">
            <v>E40</v>
          </cell>
          <cell r="F36" t="str">
            <v>S12</v>
          </cell>
          <cell r="G36" t="str">
            <v>D192</v>
          </cell>
          <cell r="H36" t="str">
            <v xml:space="preserve"> </v>
          </cell>
          <cell r="I36" t="str">
            <v>21</v>
          </cell>
        </row>
        <row r="37">
          <cell r="A37" t="str">
            <v>200702</v>
          </cell>
          <cell r="B37" t="str">
            <v>Medical Student Ins</v>
          </cell>
          <cell r="D37" t="str">
            <v>Whitworth, Gary L.</v>
          </cell>
          <cell r="E37" t="str">
            <v>E40</v>
          </cell>
          <cell r="F37" t="str">
            <v>S12</v>
          </cell>
          <cell r="G37" t="str">
            <v>D192</v>
          </cell>
          <cell r="H37" t="str">
            <v xml:space="preserve"> </v>
          </cell>
          <cell r="I37" t="str">
            <v>21</v>
          </cell>
        </row>
        <row r="38">
          <cell r="A38" t="str">
            <v>200734</v>
          </cell>
          <cell r="B38" t="str">
            <v>Women's Liaison Adv</v>
          </cell>
          <cell r="D38" t="str">
            <v>Behrns, Kevin E.</v>
          </cell>
          <cell r="E38" t="str">
            <v>E40</v>
          </cell>
          <cell r="F38" t="str">
            <v>S12</v>
          </cell>
          <cell r="G38" t="str">
            <v>D192</v>
          </cell>
          <cell r="H38" t="str">
            <v xml:space="preserve"> </v>
          </cell>
          <cell r="I38" t="str">
            <v>21</v>
          </cell>
        </row>
        <row r="39">
          <cell r="A39" t="str">
            <v>200750</v>
          </cell>
          <cell r="B39" t="str">
            <v>Med Sch Alum Gifts</v>
          </cell>
          <cell r="D39" t="str">
            <v>Behrns, Kevin E.</v>
          </cell>
          <cell r="E39" t="str">
            <v>E40</v>
          </cell>
          <cell r="F39" t="str">
            <v>S12</v>
          </cell>
          <cell r="G39" t="str">
            <v>D192</v>
          </cell>
          <cell r="H39" t="str">
            <v xml:space="preserve"> </v>
          </cell>
          <cell r="I39" t="str">
            <v>21</v>
          </cell>
        </row>
        <row r="40">
          <cell r="A40" t="str">
            <v>200820</v>
          </cell>
          <cell r="B40" t="str">
            <v>Lucas-Medical Resear</v>
          </cell>
          <cell r="D40" t="str">
            <v>Behrns, Kevin E.</v>
          </cell>
          <cell r="E40" t="str">
            <v>E40</v>
          </cell>
          <cell r="F40" t="str">
            <v>S12</v>
          </cell>
          <cell r="G40" t="str">
            <v>D192</v>
          </cell>
          <cell r="H40" t="str">
            <v xml:space="preserve"> </v>
          </cell>
          <cell r="I40" t="str">
            <v>21</v>
          </cell>
        </row>
        <row r="41">
          <cell r="A41" t="str">
            <v>200825</v>
          </cell>
          <cell r="B41" t="str">
            <v>Kresge - Med School</v>
          </cell>
          <cell r="D41" t="str">
            <v>Whitworth, Gary L.</v>
          </cell>
          <cell r="E41" t="str">
            <v>E40</v>
          </cell>
          <cell r="F41" t="str">
            <v>S12</v>
          </cell>
          <cell r="G41" t="str">
            <v>D192</v>
          </cell>
          <cell r="H41" t="str">
            <v xml:space="preserve"> </v>
          </cell>
          <cell r="I41" t="str">
            <v>21</v>
          </cell>
        </row>
        <row r="42">
          <cell r="A42" t="str">
            <v>200829</v>
          </cell>
          <cell r="B42" t="str">
            <v>Campbell, James Estate</v>
          </cell>
          <cell r="D42" t="str">
            <v>Behrns, Kevin E.</v>
          </cell>
          <cell r="E42" t="str">
            <v>E40</v>
          </cell>
          <cell r="F42" t="str">
            <v>S12</v>
          </cell>
          <cell r="G42" t="str">
            <v>D192</v>
          </cell>
          <cell r="H42" t="str">
            <v xml:space="preserve"> </v>
          </cell>
          <cell r="I42" t="str">
            <v>21</v>
          </cell>
        </row>
        <row r="43">
          <cell r="A43" t="str">
            <v>200843</v>
          </cell>
          <cell r="B43" t="str">
            <v>Ready, M.D., James</v>
          </cell>
          <cell r="D43" t="str">
            <v>Behrns, Kevin E.</v>
          </cell>
          <cell r="E43" t="str">
            <v>E40</v>
          </cell>
          <cell r="F43" t="str">
            <v>S12</v>
          </cell>
          <cell r="G43" t="str">
            <v>D192</v>
          </cell>
          <cell r="H43" t="str">
            <v xml:space="preserve"> </v>
          </cell>
          <cell r="I43" t="str">
            <v>21</v>
          </cell>
        </row>
        <row r="44">
          <cell r="A44" t="str">
            <v>200850</v>
          </cell>
          <cell r="B44" t="str">
            <v>Scott-Med School</v>
          </cell>
          <cell r="D44" t="str">
            <v>Behrns, Kevin E.</v>
          </cell>
          <cell r="E44" t="str">
            <v>E40</v>
          </cell>
          <cell r="F44" t="str">
            <v>S12</v>
          </cell>
          <cell r="G44" t="str">
            <v>D192</v>
          </cell>
          <cell r="H44" t="str">
            <v xml:space="preserve"> </v>
          </cell>
          <cell r="I44" t="str">
            <v>21</v>
          </cell>
        </row>
        <row r="45">
          <cell r="A45" t="str">
            <v>200860</v>
          </cell>
          <cell r="B45" t="str">
            <v>General Endow-Med Sc</v>
          </cell>
          <cell r="D45" t="str">
            <v>Behrns, Kevin E.</v>
          </cell>
          <cell r="E45" t="str">
            <v>E40</v>
          </cell>
          <cell r="F45" t="str">
            <v>S12</v>
          </cell>
          <cell r="G45" t="str">
            <v>D192</v>
          </cell>
          <cell r="H45" t="str">
            <v xml:space="preserve"> </v>
          </cell>
          <cell r="I45" t="str">
            <v>21</v>
          </cell>
        </row>
        <row r="46">
          <cell r="A46" t="str">
            <v>200877</v>
          </cell>
          <cell r="B46" t="str">
            <v>Diabetes Research</v>
          </cell>
          <cell r="D46" t="str">
            <v>Behrns, Kevin E.</v>
          </cell>
          <cell r="E46" t="str">
            <v>E40</v>
          </cell>
          <cell r="F46" t="str">
            <v>S12</v>
          </cell>
          <cell r="G46" t="str">
            <v>D192</v>
          </cell>
          <cell r="H46" t="str">
            <v xml:space="preserve"> </v>
          </cell>
          <cell r="I46" t="str">
            <v>21</v>
          </cell>
        </row>
        <row r="47">
          <cell r="A47" t="str">
            <v>200878</v>
          </cell>
          <cell r="B47" t="str">
            <v>Cancer Research Fund</v>
          </cell>
          <cell r="D47" t="str">
            <v>Behrns, Kevin E.</v>
          </cell>
          <cell r="E47" t="str">
            <v>E40</v>
          </cell>
          <cell r="F47" t="str">
            <v>S12</v>
          </cell>
          <cell r="G47" t="str">
            <v>D192</v>
          </cell>
          <cell r="H47" t="str">
            <v xml:space="preserve"> </v>
          </cell>
          <cell r="I47" t="str">
            <v>21</v>
          </cell>
        </row>
        <row r="48">
          <cell r="A48" t="str">
            <v>201677</v>
          </cell>
          <cell r="B48" t="str">
            <v>Royalty Distribution</v>
          </cell>
          <cell r="D48" t="str">
            <v>Whitworth, Gary L.</v>
          </cell>
          <cell r="E48" t="str">
            <v>E40</v>
          </cell>
          <cell r="F48" t="str">
            <v>S12</v>
          </cell>
          <cell r="G48" t="str">
            <v>D192</v>
          </cell>
          <cell r="H48" t="str">
            <v xml:space="preserve"> </v>
          </cell>
          <cell r="I48" t="str">
            <v>21</v>
          </cell>
        </row>
        <row r="49">
          <cell r="A49" t="str">
            <v>201698</v>
          </cell>
          <cell r="B49" t="str">
            <v>Gaebler Research</v>
          </cell>
          <cell r="D49" t="str">
            <v>Behrns, Kevin E.</v>
          </cell>
          <cell r="E49" t="str">
            <v>E40</v>
          </cell>
          <cell r="F49" t="str">
            <v>S12</v>
          </cell>
          <cell r="G49" t="str">
            <v>D192</v>
          </cell>
          <cell r="H49" t="str">
            <v xml:space="preserve"> </v>
          </cell>
          <cell r="I49" t="str">
            <v>21</v>
          </cell>
        </row>
        <row r="50">
          <cell r="A50" t="str">
            <v>201783</v>
          </cell>
          <cell r="B50" t="str">
            <v>Cook Education Fund</v>
          </cell>
          <cell r="D50" t="str">
            <v>Behrns, Kevin E.</v>
          </cell>
          <cell r="E50" t="str">
            <v>E40</v>
          </cell>
          <cell r="F50" t="str">
            <v>S12</v>
          </cell>
          <cell r="G50" t="str">
            <v>D192</v>
          </cell>
          <cell r="H50" t="str">
            <v xml:space="preserve"> </v>
          </cell>
          <cell r="I50" t="str">
            <v>21</v>
          </cell>
        </row>
        <row r="51">
          <cell r="A51" t="str">
            <v>201800</v>
          </cell>
          <cell r="B51" t="str">
            <v>Seidel Fund</v>
          </cell>
          <cell r="D51" t="str">
            <v>Behrns, Kevin E.</v>
          </cell>
          <cell r="E51" t="str">
            <v>E40</v>
          </cell>
          <cell r="F51" t="str">
            <v>S12</v>
          </cell>
          <cell r="G51" t="str">
            <v>D192</v>
          </cell>
          <cell r="H51" t="str">
            <v xml:space="preserve"> </v>
          </cell>
          <cell r="I51" t="str">
            <v>21</v>
          </cell>
        </row>
        <row r="52">
          <cell r="A52" t="str">
            <v>201801</v>
          </cell>
          <cell r="B52" t="str">
            <v>Weintraub Memorial</v>
          </cell>
          <cell r="D52" t="str">
            <v>Behrns, Kevin E.</v>
          </cell>
          <cell r="E52" t="str">
            <v>E40</v>
          </cell>
          <cell r="F52" t="str">
            <v>S12</v>
          </cell>
          <cell r="G52" t="str">
            <v>D192</v>
          </cell>
          <cell r="H52" t="str">
            <v xml:space="preserve"> </v>
          </cell>
          <cell r="I52" t="str">
            <v>21</v>
          </cell>
        </row>
        <row r="53">
          <cell r="A53" t="str">
            <v>201814</v>
          </cell>
          <cell r="B53" t="str">
            <v>Parkinson, Barbara</v>
          </cell>
          <cell r="D53" t="str">
            <v>Behrns, Kevin E.</v>
          </cell>
          <cell r="E53" t="str">
            <v>E40</v>
          </cell>
          <cell r="F53" t="str">
            <v>S12</v>
          </cell>
          <cell r="G53" t="str">
            <v>D192</v>
          </cell>
          <cell r="H53" t="str">
            <v xml:space="preserve"> </v>
          </cell>
          <cell r="I53" t="str">
            <v>21</v>
          </cell>
        </row>
        <row r="54">
          <cell r="A54" t="str">
            <v>201815</v>
          </cell>
          <cell r="B54" t="str">
            <v>Roche, Claire P.Fund</v>
          </cell>
          <cell r="D54" t="str">
            <v>Behrns, Kevin E.</v>
          </cell>
          <cell r="E54" t="str">
            <v>E40</v>
          </cell>
          <cell r="F54" t="str">
            <v>S12</v>
          </cell>
          <cell r="G54" t="str">
            <v>D192</v>
          </cell>
          <cell r="H54" t="str">
            <v xml:space="preserve"> </v>
          </cell>
          <cell r="I54" t="str">
            <v>21</v>
          </cell>
        </row>
        <row r="55">
          <cell r="A55" t="str">
            <v>201880</v>
          </cell>
          <cell r="B55" t="str">
            <v>Medical School Chape</v>
          </cell>
          <cell r="D55" t="str">
            <v>Behrns, Kevin E.</v>
          </cell>
          <cell r="E55" t="str">
            <v>E40</v>
          </cell>
          <cell r="F55" t="str">
            <v>S12</v>
          </cell>
          <cell r="G55" t="str">
            <v>D192</v>
          </cell>
          <cell r="H55" t="str">
            <v xml:space="preserve"> </v>
          </cell>
          <cell r="I55" t="str">
            <v>21</v>
          </cell>
        </row>
        <row r="56">
          <cell r="A56" t="str">
            <v>202183</v>
          </cell>
          <cell r="B56" t="str">
            <v xml:space="preserve"> Clinical Practice Devel Fund</v>
          </cell>
          <cell r="D56" t="str">
            <v>Behrns, Kevin E.</v>
          </cell>
          <cell r="E56" t="str">
            <v>E40</v>
          </cell>
          <cell r="F56" t="str">
            <v>S12</v>
          </cell>
          <cell r="G56" t="str">
            <v>D192</v>
          </cell>
          <cell r="H56" t="str">
            <v xml:space="preserve"> </v>
          </cell>
          <cell r="I56" t="str">
            <v>21</v>
          </cell>
        </row>
        <row r="57">
          <cell r="A57" t="str">
            <v>202292</v>
          </cell>
          <cell r="B57" t="str">
            <v>SOM Admin Dept Pool</v>
          </cell>
          <cell r="D57" t="str">
            <v>Behrns, Kevin E.</v>
          </cell>
          <cell r="E57" t="str">
            <v>E40</v>
          </cell>
          <cell r="F57" t="str">
            <v>S12</v>
          </cell>
          <cell r="G57" t="str">
            <v>D192</v>
          </cell>
          <cell r="H57" t="str">
            <v xml:space="preserve"> </v>
          </cell>
          <cell r="I57" t="str">
            <v>21</v>
          </cell>
        </row>
        <row r="58">
          <cell r="A58" t="str">
            <v>202573</v>
          </cell>
          <cell r="B58" t="str">
            <v>SOM Investment</v>
          </cell>
          <cell r="D58" t="str">
            <v>Behrns, Kevin E.</v>
          </cell>
          <cell r="E58" t="str">
            <v>E40</v>
          </cell>
          <cell r="F58" t="str">
            <v>S12</v>
          </cell>
          <cell r="G58" t="str">
            <v>D192</v>
          </cell>
          <cell r="H58" t="str">
            <v xml:space="preserve"> </v>
          </cell>
          <cell r="I58" t="str">
            <v>21</v>
          </cell>
        </row>
        <row r="59">
          <cell r="A59" t="str">
            <v>202718</v>
          </cell>
          <cell r="B59" t="str">
            <v>SOM Blue Ribbon</v>
          </cell>
          <cell r="D59" t="str">
            <v>Behrns, Kevin E.</v>
          </cell>
          <cell r="E59" t="str">
            <v>E40</v>
          </cell>
          <cell r="F59" t="str">
            <v>S12</v>
          </cell>
          <cell r="G59" t="str">
            <v>D192</v>
          </cell>
          <cell r="H59" t="str">
            <v xml:space="preserve"> </v>
          </cell>
          <cell r="I59" t="str">
            <v>21</v>
          </cell>
        </row>
        <row r="60">
          <cell r="A60" t="str">
            <v>202814</v>
          </cell>
          <cell r="B60" t="str">
            <v>Bander Center</v>
          </cell>
          <cell r="D60" t="str">
            <v>Behrns, Kevin E.</v>
          </cell>
          <cell r="E60" t="str">
            <v>E40</v>
          </cell>
          <cell r="F60" t="str">
            <v>S12</v>
          </cell>
          <cell r="G60" t="str">
            <v>D192</v>
          </cell>
          <cell r="H60" t="str">
            <v xml:space="preserve"> </v>
          </cell>
          <cell r="I60" t="str">
            <v>21</v>
          </cell>
        </row>
        <row r="61">
          <cell r="A61" t="str">
            <v>202868</v>
          </cell>
          <cell r="B61" t="str">
            <v>Drake Memorial</v>
          </cell>
          <cell r="D61" t="str">
            <v>Morley, John E.</v>
          </cell>
          <cell r="E61" t="str">
            <v>E40</v>
          </cell>
          <cell r="F61" t="str">
            <v>S12</v>
          </cell>
          <cell r="G61" t="str">
            <v>D192</v>
          </cell>
          <cell r="H61" t="str">
            <v xml:space="preserve"> </v>
          </cell>
          <cell r="I61" t="str">
            <v>21</v>
          </cell>
        </row>
        <row r="62">
          <cell r="A62" t="str">
            <v>202873</v>
          </cell>
          <cell r="B62" t="str">
            <v>SLUH Aux HRC Endow</v>
          </cell>
          <cell r="D62" t="str">
            <v>Whitworth, Gary L.</v>
          </cell>
          <cell r="E62" t="str">
            <v>E40</v>
          </cell>
          <cell r="F62" t="str">
            <v>S12</v>
          </cell>
          <cell r="G62" t="str">
            <v>D192</v>
          </cell>
          <cell r="H62" t="str">
            <v xml:space="preserve"> </v>
          </cell>
          <cell r="I62" t="str">
            <v>21</v>
          </cell>
        </row>
        <row r="63">
          <cell r="A63" t="str">
            <v>202875</v>
          </cell>
          <cell r="B63" t="str">
            <v>Alderson Student Scholars</v>
          </cell>
          <cell r="D63" t="str">
            <v>Behrns, Kevin E.</v>
          </cell>
          <cell r="E63" t="str">
            <v>E40</v>
          </cell>
          <cell r="F63" t="str">
            <v>S12</v>
          </cell>
          <cell r="G63" t="str">
            <v>D192</v>
          </cell>
          <cell r="H63" t="str">
            <v xml:space="preserve"> </v>
          </cell>
          <cell r="I63" t="str">
            <v>21</v>
          </cell>
        </row>
        <row r="64">
          <cell r="A64" t="str">
            <v>203117</v>
          </cell>
          <cell r="B64" t="str">
            <v>GSA Allocation- SOM</v>
          </cell>
          <cell r="D64" t="str">
            <v>Whitworth, Gary L.</v>
          </cell>
          <cell r="E64" t="str">
            <v>E40</v>
          </cell>
          <cell r="F64" t="str">
            <v>S12</v>
          </cell>
          <cell r="G64" t="str">
            <v>D192</v>
          </cell>
          <cell r="H64" t="str">
            <v xml:space="preserve"> </v>
          </cell>
          <cell r="I64" t="str">
            <v>21</v>
          </cell>
        </row>
        <row r="65">
          <cell r="A65" t="str">
            <v>203241</v>
          </cell>
          <cell r="B65" t="str">
            <v>Core Facilities Support</v>
          </cell>
          <cell r="D65" t="str">
            <v>Behrns, Kevin E.</v>
          </cell>
          <cell r="E65" t="str">
            <v>E40</v>
          </cell>
          <cell r="F65" t="str">
            <v>S12</v>
          </cell>
          <cell r="G65" t="str">
            <v>D192</v>
          </cell>
          <cell r="H65" t="str">
            <v xml:space="preserve"> </v>
          </cell>
          <cell r="I65" t="str">
            <v>21</v>
          </cell>
        </row>
        <row r="66">
          <cell r="A66" t="str">
            <v>203293</v>
          </cell>
          <cell r="B66" t="str">
            <v>SOM Parents Council</v>
          </cell>
          <cell r="D66" t="str">
            <v>Behrns, Kevin E.</v>
          </cell>
          <cell r="E66" t="str">
            <v>E40</v>
          </cell>
          <cell r="F66" t="str">
            <v>S12</v>
          </cell>
          <cell r="G66" t="str">
            <v>D192</v>
          </cell>
          <cell r="H66" t="str">
            <v xml:space="preserve"> </v>
          </cell>
          <cell r="I66" t="str">
            <v>21</v>
          </cell>
        </row>
        <row r="67">
          <cell r="A67" t="str">
            <v>203300</v>
          </cell>
          <cell r="B67" t="str">
            <v>Everest Fdn Gift Fund</v>
          </cell>
          <cell r="D67" t="str">
            <v>Behrns, Kevin E.</v>
          </cell>
          <cell r="E67" t="str">
            <v>E40</v>
          </cell>
          <cell r="F67" t="str">
            <v>S12</v>
          </cell>
          <cell r="G67" t="str">
            <v>D192</v>
          </cell>
          <cell r="H67" t="str">
            <v xml:space="preserve"> </v>
          </cell>
          <cell r="I67" t="str">
            <v>21</v>
          </cell>
        </row>
        <row r="68">
          <cell r="A68" t="str">
            <v>203316</v>
          </cell>
          <cell r="B68" t="str">
            <v>SLU Center for Neuroscience</v>
          </cell>
          <cell r="D68" t="str">
            <v>Salvemini, Daniela</v>
          </cell>
          <cell r="E68" t="str">
            <v>E40</v>
          </cell>
          <cell r="F68" t="str">
            <v>S12</v>
          </cell>
          <cell r="G68" t="str">
            <v>D192</v>
          </cell>
          <cell r="H68" t="str">
            <v xml:space="preserve"> </v>
          </cell>
          <cell r="I68" t="str">
            <v>21</v>
          </cell>
        </row>
        <row r="69">
          <cell r="A69" t="str">
            <v>203444</v>
          </cell>
          <cell r="B69" t="str">
            <v>Semey State Consulting</v>
          </cell>
          <cell r="D69" t="str">
            <v>Behrns, Kevin E.</v>
          </cell>
          <cell r="E69" t="str">
            <v>E40</v>
          </cell>
          <cell r="F69" t="str">
            <v>S12</v>
          </cell>
          <cell r="G69" t="str">
            <v>D192</v>
          </cell>
          <cell r="H69" t="str">
            <v xml:space="preserve"> </v>
          </cell>
          <cell r="I69" t="str">
            <v>21</v>
          </cell>
        </row>
        <row r="70">
          <cell r="A70" t="str">
            <v>203455</v>
          </cell>
          <cell r="B70" t="str">
            <v>Kinsella Research Support</v>
          </cell>
          <cell r="D70" t="str">
            <v>Behrns, Kevin E.</v>
          </cell>
          <cell r="E70" t="str">
            <v>E40</v>
          </cell>
          <cell r="F70" t="str">
            <v>S12</v>
          </cell>
          <cell r="G70" t="str">
            <v>D192</v>
          </cell>
          <cell r="H70" t="str">
            <v xml:space="preserve"> </v>
          </cell>
          <cell r="I70" t="str">
            <v>21</v>
          </cell>
        </row>
        <row r="71">
          <cell r="A71" t="str">
            <v>203492</v>
          </cell>
          <cell r="B71" t="str">
            <v>Brauks Research Fund</v>
          </cell>
          <cell r="D71" t="str">
            <v>Behrns, Kevin E.</v>
          </cell>
          <cell r="E71" t="str">
            <v>E40</v>
          </cell>
          <cell r="F71" t="str">
            <v>S12</v>
          </cell>
          <cell r="G71" t="str">
            <v>D192</v>
          </cell>
          <cell r="H71" t="str">
            <v xml:space="preserve"> </v>
          </cell>
          <cell r="I71" t="str">
            <v>21</v>
          </cell>
        </row>
        <row r="72">
          <cell r="A72" t="str">
            <v>203574</v>
          </cell>
          <cell r="B72" t="str">
            <v>Walther Research</v>
          </cell>
          <cell r="D72" t="str">
            <v>Behrns, Kevin E.</v>
          </cell>
          <cell r="E72" t="str">
            <v>E40</v>
          </cell>
          <cell r="F72" t="str">
            <v>S12</v>
          </cell>
          <cell r="G72" t="str">
            <v>D192</v>
          </cell>
          <cell r="H72" t="str">
            <v xml:space="preserve"> </v>
          </cell>
          <cell r="I72" t="str">
            <v>21</v>
          </cell>
        </row>
        <row r="73">
          <cell r="A73" t="str">
            <v>239192</v>
          </cell>
          <cell r="B73" t="str">
            <v>Med Admin-Alternate</v>
          </cell>
          <cell r="D73" t="str">
            <v>Whitworth, Gary L.</v>
          </cell>
          <cell r="E73" t="str">
            <v>E40</v>
          </cell>
          <cell r="F73" t="str">
            <v>S12</v>
          </cell>
          <cell r="G73" t="str">
            <v>D192</v>
          </cell>
          <cell r="H73" t="str">
            <v xml:space="preserve"> </v>
          </cell>
          <cell r="I73" t="str">
            <v>21</v>
          </cell>
        </row>
        <row r="74">
          <cell r="A74" t="str">
            <v>299855</v>
          </cell>
          <cell r="B74" t="str">
            <v>Med Admin Initiative</v>
          </cell>
          <cell r="D74" t="str">
            <v>Behrns, Kevin E.</v>
          </cell>
          <cell r="E74" t="str">
            <v>E40</v>
          </cell>
          <cell r="F74" t="str">
            <v>S12</v>
          </cell>
          <cell r="G74" t="str">
            <v>D192</v>
          </cell>
          <cell r="H74" t="str">
            <v xml:space="preserve"> </v>
          </cell>
          <cell r="I74" t="str">
            <v>21</v>
          </cell>
        </row>
        <row r="75">
          <cell r="A75" t="str">
            <v>299870</v>
          </cell>
          <cell r="B75" t="str">
            <v>SOM Mission Support</v>
          </cell>
          <cell r="D75" t="str">
            <v>Behrns, Kevin E.</v>
          </cell>
          <cell r="E75" t="str">
            <v>E40</v>
          </cell>
          <cell r="F75" t="str">
            <v>S12</v>
          </cell>
          <cell r="G75" t="str">
            <v>D192</v>
          </cell>
          <cell r="H75" t="str">
            <v xml:space="preserve"> </v>
          </cell>
          <cell r="I75" t="str">
            <v>21</v>
          </cell>
        </row>
        <row r="76">
          <cell r="A76" t="str">
            <v>400643</v>
          </cell>
          <cell r="B76" t="str">
            <v>Nadel MD Eli M Lectu</v>
          </cell>
          <cell r="D76" t="str">
            <v>Behrns, Kevin E.</v>
          </cell>
          <cell r="E76" t="str">
            <v>E40</v>
          </cell>
          <cell r="F76" t="str">
            <v>S12</v>
          </cell>
          <cell r="G76" t="str">
            <v>D192</v>
          </cell>
          <cell r="H76" t="str">
            <v xml:space="preserve"> </v>
          </cell>
          <cell r="I76" t="str">
            <v>41</v>
          </cell>
        </row>
        <row r="77">
          <cell r="A77" t="str">
            <v>400922</v>
          </cell>
          <cell r="B77" t="str">
            <v>Anniv Classes-Med Sc</v>
          </cell>
          <cell r="D77" t="str">
            <v>Behrns, Kevin E.</v>
          </cell>
          <cell r="E77" t="str">
            <v>E40</v>
          </cell>
          <cell r="F77" t="str">
            <v>S12</v>
          </cell>
          <cell r="G77" t="str">
            <v>D192</v>
          </cell>
          <cell r="H77" t="str">
            <v xml:space="preserve"> </v>
          </cell>
          <cell r="I77" t="str">
            <v>41</v>
          </cell>
        </row>
        <row r="78">
          <cell r="A78" t="str">
            <v>401203</v>
          </cell>
          <cell r="B78" t="str">
            <v>Weber Book Award</v>
          </cell>
          <cell r="D78" t="str">
            <v>Behrns, Kevin E.</v>
          </cell>
          <cell r="E78" t="str">
            <v>E40</v>
          </cell>
          <cell r="F78" t="str">
            <v>S12</v>
          </cell>
          <cell r="G78" t="str">
            <v>D192</v>
          </cell>
          <cell r="H78" t="str">
            <v xml:space="preserve"> </v>
          </cell>
          <cell r="I78" t="str">
            <v>41</v>
          </cell>
        </row>
        <row r="79">
          <cell r="A79" t="str">
            <v>401241</v>
          </cell>
          <cell r="B79" t="str">
            <v>Smith Service Award</v>
          </cell>
          <cell r="D79" t="str">
            <v>Behrns, Kevin E.</v>
          </cell>
          <cell r="E79" t="str">
            <v>E40</v>
          </cell>
          <cell r="F79" t="str">
            <v>S12</v>
          </cell>
          <cell r="G79" t="str">
            <v>D192</v>
          </cell>
          <cell r="H79" t="str">
            <v xml:space="preserve"> </v>
          </cell>
          <cell r="I79" t="str">
            <v>41</v>
          </cell>
        </row>
        <row r="80">
          <cell r="A80" t="str">
            <v>401441</v>
          </cell>
          <cell r="B80" t="str">
            <v>Hall, Henry Memorial</v>
          </cell>
          <cell r="D80" t="str">
            <v>Behrns, Kevin E.</v>
          </cell>
          <cell r="E80" t="str">
            <v>E40</v>
          </cell>
          <cell r="F80" t="str">
            <v>S12</v>
          </cell>
          <cell r="G80" t="str">
            <v>D192</v>
          </cell>
          <cell r="H80" t="str">
            <v xml:space="preserve"> </v>
          </cell>
          <cell r="I80" t="str">
            <v>41</v>
          </cell>
        </row>
        <row r="81">
          <cell r="A81" t="str">
            <v>401453</v>
          </cell>
          <cell r="B81" t="str">
            <v>Peter Chair</v>
          </cell>
          <cell r="D81" t="str">
            <v>Behrns, Kevin E.</v>
          </cell>
          <cell r="E81" t="str">
            <v>E40</v>
          </cell>
          <cell r="F81" t="str">
            <v>S12</v>
          </cell>
          <cell r="G81" t="str">
            <v>D192</v>
          </cell>
          <cell r="H81" t="str">
            <v xml:space="preserve"> </v>
          </cell>
          <cell r="I81" t="str">
            <v>41</v>
          </cell>
        </row>
        <row r="82">
          <cell r="A82" t="str">
            <v>401581</v>
          </cell>
          <cell r="B82" t="str">
            <v>Westfall Grad Fellow</v>
          </cell>
          <cell r="D82" t="str">
            <v>Behrns, Kevin E.</v>
          </cell>
          <cell r="E82" t="str">
            <v>E40</v>
          </cell>
          <cell r="F82" t="str">
            <v>S12</v>
          </cell>
          <cell r="G82" t="str">
            <v>D192</v>
          </cell>
          <cell r="H82" t="str">
            <v xml:space="preserve"> </v>
          </cell>
          <cell r="I82" t="str">
            <v>41</v>
          </cell>
        </row>
        <row r="83">
          <cell r="A83" t="str">
            <v>451090</v>
          </cell>
          <cell r="B83" t="str">
            <v>Camillus Award</v>
          </cell>
          <cell r="D83" t="str">
            <v>Behrns, Kevin E.</v>
          </cell>
          <cell r="E83" t="str">
            <v>E40</v>
          </cell>
          <cell r="F83" t="str">
            <v>S12</v>
          </cell>
          <cell r="G83" t="str">
            <v>D192</v>
          </cell>
          <cell r="H83" t="str">
            <v xml:space="preserve"> </v>
          </cell>
          <cell r="I83" t="str">
            <v>41</v>
          </cell>
        </row>
        <row r="84">
          <cell r="A84" t="str">
            <v>127706</v>
          </cell>
          <cell r="B84" t="str">
            <v>Otolaryngology</v>
          </cell>
          <cell r="D84" t="str">
            <v>Antisdel, Jastin L.</v>
          </cell>
          <cell r="E84" t="str">
            <v>E40</v>
          </cell>
          <cell r="F84" t="str">
            <v>S12</v>
          </cell>
          <cell r="G84" t="str">
            <v>D193</v>
          </cell>
          <cell r="H84" t="str">
            <v xml:space="preserve"> </v>
          </cell>
          <cell r="I84" t="str">
            <v>11</v>
          </cell>
        </row>
        <row r="85">
          <cell r="A85" t="str">
            <v>181207</v>
          </cell>
          <cell r="B85" t="str">
            <v>HSC Endow Sub-Otolar</v>
          </cell>
          <cell r="D85" t="str">
            <v>Antisdel, Jastin L.</v>
          </cell>
          <cell r="E85" t="str">
            <v>E40</v>
          </cell>
          <cell r="F85" t="str">
            <v>S12</v>
          </cell>
          <cell r="G85" t="str">
            <v>D193</v>
          </cell>
          <cell r="H85" t="str">
            <v xml:space="preserve"> </v>
          </cell>
          <cell r="I85" t="str">
            <v>11</v>
          </cell>
        </row>
        <row r="86">
          <cell r="A86" t="str">
            <v>200130</v>
          </cell>
          <cell r="B86" t="str">
            <v>Oto Teach &amp; Research</v>
          </cell>
          <cell r="D86" t="str">
            <v>Antisdel, Jastin L.</v>
          </cell>
          <cell r="E86" t="str">
            <v>E40</v>
          </cell>
          <cell r="F86" t="str">
            <v>S12</v>
          </cell>
          <cell r="G86" t="str">
            <v>D193</v>
          </cell>
          <cell r="H86" t="str">
            <v xml:space="preserve"> </v>
          </cell>
          <cell r="I86" t="str">
            <v>21</v>
          </cell>
        </row>
        <row r="87">
          <cell r="A87" t="str">
            <v>200615</v>
          </cell>
          <cell r="B87" t="str">
            <v>Otolaryngol Resident</v>
          </cell>
          <cell r="D87" t="str">
            <v>Antisdel, Jastin L.</v>
          </cell>
          <cell r="E87" t="str">
            <v>E40</v>
          </cell>
          <cell r="F87" t="str">
            <v>S12</v>
          </cell>
          <cell r="G87" t="str">
            <v>D193</v>
          </cell>
          <cell r="H87" t="str">
            <v xml:space="preserve"> </v>
          </cell>
          <cell r="I87" t="str">
            <v>21</v>
          </cell>
        </row>
        <row r="88">
          <cell r="A88" t="str">
            <v>201129</v>
          </cell>
          <cell r="B88" t="str">
            <v>Otolayng IDC</v>
          </cell>
          <cell r="D88" t="str">
            <v>Antisdel, Jastin L.</v>
          </cell>
          <cell r="E88" t="str">
            <v>E40</v>
          </cell>
          <cell r="F88" t="str">
            <v>S12</v>
          </cell>
          <cell r="G88" t="str">
            <v>D193</v>
          </cell>
          <cell r="H88" t="str">
            <v xml:space="preserve"> </v>
          </cell>
          <cell r="I88" t="str">
            <v>21</v>
          </cell>
        </row>
        <row r="89">
          <cell r="A89" t="str">
            <v>201290</v>
          </cell>
          <cell r="B89" t="str">
            <v>Otolaryng Chr Set Up</v>
          </cell>
          <cell r="D89" t="str">
            <v>Alderson, Philip O.</v>
          </cell>
          <cell r="E89" t="str">
            <v>E40</v>
          </cell>
          <cell r="F89" t="str">
            <v>S12</v>
          </cell>
          <cell r="G89" t="str">
            <v>D193</v>
          </cell>
          <cell r="H89" t="str">
            <v xml:space="preserve"> </v>
          </cell>
          <cell r="I89" t="str">
            <v>21</v>
          </cell>
        </row>
        <row r="90">
          <cell r="A90" t="str">
            <v>202121</v>
          </cell>
          <cell r="B90" t="str">
            <v>Atos Medical Course</v>
          </cell>
          <cell r="D90" t="str">
            <v>Fuller, Dennis P.</v>
          </cell>
          <cell r="E90" t="str">
            <v>E40</v>
          </cell>
          <cell r="F90" t="str">
            <v>S12</v>
          </cell>
          <cell r="G90" t="str">
            <v>D193</v>
          </cell>
          <cell r="H90" t="str">
            <v xml:space="preserve"> </v>
          </cell>
          <cell r="I90" t="str">
            <v>21</v>
          </cell>
        </row>
        <row r="91">
          <cell r="A91" t="str">
            <v>202217</v>
          </cell>
          <cell r="B91" t="str">
            <v>SOM Otol Dept Pool</v>
          </cell>
          <cell r="D91" t="str">
            <v>Antisdel, Jastin L.</v>
          </cell>
          <cell r="E91" t="str">
            <v>E40</v>
          </cell>
          <cell r="F91" t="str">
            <v>S12</v>
          </cell>
          <cell r="G91" t="str">
            <v>D193</v>
          </cell>
          <cell r="H91" t="str">
            <v xml:space="preserve"> </v>
          </cell>
          <cell r="I91" t="str">
            <v>21</v>
          </cell>
        </row>
        <row r="92">
          <cell r="A92" t="str">
            <v>202395</v>
          </cell>
          <cell r="B92" t="str">
            <v>Oto-Rsdt Book Fund</v>
          </cell>
          <cell r="D92" t="str">
            <v>Antisdel, Jastin L.</v>
          </cell>
          <cell r="E92" t="str">
            <v>E40</v>
          </cell>
          <cell r="F92" t="str">
            <v>S12</v>
          </cell>
          <cell r="G92" t="str">
            <v>D193</v>
          </cell>
          <cell r="H92" t="str">
            <v xml:space="preserve"> </v>
          </cell>
          <cell r="I92" t="str">
            <v>21</v>
          </cell>
        </row>
        <row r="93">
          <cell r="A93" t="str">
            <v>202506</v>
          </cell>
          <cell r="B93" t="str">
            <v>Oto Research</v>
          </cell>
          <cell r="D93" t="str">
            <v>Antisdel, Jastin L.</v>
          </cell>
          <cell r="E93" t="str">
            <v>E40</v>
          </cell>
          <cell r="F93" t="str">
            <v>S12</v>
          </cell>
          <cell r="G93" t="str">
            <v>D193</v>
          </cell>
          <cell r="H93" t="str">
            <v xml:space="preserve"> </v>
          </cell>
          <cell r="I93" t="str">
            <v>21</v>
          </cell>
        </row>
        <row r="94">
          <cell r="A94" t="str">
            <v>202630</v>
          </cell>
          <cell r="B94" t="str">
            <v>Endo Basic Science</v>
          </cell>
          <cell r="D94" t="str">
            <v>Antisdel, Jastin L.</v>
          </cell>
          <cell r="E94" t="str">
            <v>E40</v>
          </cell>
          <cell r="F94" t="str">
            <v>S12</v>
          </cell>
          <cell r="G94" t="str">
            <v>D193</v>
          </cell>
          <cell r="H94" t="str">
            <v xml:space="preserve"> </v>
          </cell>
          <cell r="I94" t="str">
            <v>21</v>
          </cell>
        </row>
        <row r="95">
          <cell r="A95" t="str">
            <v>203490</v>
          </cell>
          <cell r="B95" t="str">
            <v>Research Support-Peters</v>
          </cell>
          <cell r="D95" t="str">
            <v>Antisdel, Jastin L.</v>
          </cell>
          <cell r="E95" t="str">
            <v>E40</v>
          </cell>
          <cell r="F95" t="str">
            <v>S12</v>
          </cell>
          <cell r="G95" t="str">
            <v>D193</v>
          </cell>
          <cell r="H95" t="str">
            <v xml:space="preserve"> </v>
          </cell>
          <cell r="I95" t="str">
            <v>21</v>
          </cell>
        </row>
        <row r="96">
          <cell r="A96" t="str">
            <v>203583</v>
          </cell>
          <cell r="B96" t="str">
            <v>Oto Alumni Fund</v>
          </cell>
          <cell r="D96" t="str">
            <v>Antisdel, Jastin L.</v>
          </cell>
          <cell r="E96" t="str">
            <v>E40</v>
          </cell>
          <cell r="F96" t="str">
            <v>S12</v>
          </cell>
          <cell r="G96" t="str">
            <v>D193</v>
          </cell>
          <cell r="H96" t="str">
            <v xml:space="preserve"> </v>
          </cell>
          <cell r="I96" t="str">
            <v>21</v>
          </cell>
        </row>
        <row r="97">
          <cell r="A97" t="str">
            <v>203631</v>
          </cell>
          <cell r="B97" t="str">
            <v>Manne Oto Research</v>
          </cell>
          <cell r="D97" t="str">
            <v>Antisdel, Jastin L.</v>
          </cell>
          <cell r="E97" t="str">
            <v>E40</v>
          </cell>
          <cell r="F97" t="str">
            <v>S12</v>
          </cell>
          <cell r="G97" t="str">
            <v>D193</v>
          </cell>
          <cell r="H97" t="str">
            <v xml:space="preserve"> </v>
          </cell>
          <cell r="I97" t="str">
            <v>21</v>
          </cell>
        </row>
        <row r="98">
          <cell r="A98" t="str">
            <v>239193</v>
          </cell>
          <cell r="B98" t="str">
            <v>Otolaryngology-Alternate</v>
          </cell>
          <cell r="D98" t="str">
            <v>Antisdel, Jastin L.</v>
          </cell>
          <cell r="E98" t="str">
            <v>E40</v>
          </cell>
          <cell r="F98" t="str">
            <v>S12</v>
          </cell>
          <cell r="G98" t="str">
            <v>D193</v>
          </cell>
          <cell r="H98" t="str">
            <v xml:space="preserve"> </v>
          </cell>
          <cell r="I98" t="str">
            <v>21</v>
          </cell>
        </row>
        <row r="99">
          <cell r="A99" t="str">
            <v>260157</v>
          </cell>
          <cell r="B99" t="str">
            <v>IDC Recovy-Gratton</v>
          </cell>
          <cell r="D99" t="str">
            <v>Gratton, Michael Anne</v>
          </cell>
          <cell r="E99" t="str">
            <v>E40</v>
          </cell>
          <cell r="F99" t="str">
            <v>S12</v>
          </cell>
          <cell r="G99" t="str">
            <v>D193</v>
          </cell>
          <cell r="H99" t="str">
            <v xml:space="preserve"> </v>
          </cell>
          <cell r="I99" t="str">
            <v>21</v>
          </cell>
        </row>
        <row r="100">
          <cell r="A100" t="str">
            <v>260468</v>
          </cell>
          <cell r="B100" t="str">
            <v>IDC Recovy-Harris</v>
          </cell>
          <cell r="D100" t="str">
            <v>Antisdel, Jastin L.</v>
          </cell>
          <cell r="E100" t="str">
            <v>E40</v>
          </cell>
          <cell r="F100" t="str">
            <v>S12</v>
          </cell>
          <cell r="G100" t="str">
            <v>D193</v>
          </cell>
          <cell r="H100" t="str">
            <v xml:space="preserve"> </v>
          </cell>
          <cell r="I100" t="str">
            <v>21</v>
          </cell>
        </row>
        <row r="101">
          <cell r="A101" t="str">
            <v>260537</v>
          </cell>
          <cell r="B101" t="str">
            <v>IDC Recovy-Osazuwa</v>
          </cell>
          <cell r="D101" t="str">
            <v>Osazuwa-Peters, Nosayaba</v>
          </cell>
          <cell r="E101" t="str">
            <v>E40</v>
          </cell>
          <cell r="F101" t="str">
            <v>S12</v>
          </cell>
          <cell r="G101" t="str">
            <v>D193</v>
          </cell>
          <cell r="H101" t="str">
            <v xml:space="preserve"> </v>
          </cell>
          <cell r="I101" t="str">
            <v>21</v>
          </cell>
        </row>
        <row r="102">
          <cell r="A102" t="str">
            <v>260599</v>
          </cell>
          <cell r="B102" t="str">
            <v>IDC Recovy-Costa</v>
          </cell>
          <cell r="D102" t="str">
            <v>Costa, Dary J.</v>
          </cell>
          <cell r="E102" t="str">
            <v>E40</v>
          </cell>
          <cell r="F102" t="str">
            <v>S12</v>
          </cell>
          <cell r="G102" t="str">
            <v>D193</v>
          </cell>
          <cell r="H102" t="str">
            <v xml:space="preserve"> </v>
          </cell>
          <cell r="I102" t="str">
            <v>21</v>
          </cell>
        </row>
        <row r="103">
          <cell r="A103" t="str">
            <v>282112</v>
          </cell>
          <cell r="B103" t="str">
            <v>Synexus Impel</v>
          </cell>
          <cell r="D103" t="str">
            <v>Brunworth, Joseph D.</v>
          </cell>
          <cell r="E103" t="str">
            <v>E40</v>
          </cell>
          <cell r="F103" t="str">
            <v>S12</v>
          </cell>
          <cell r="G103" t="str">
            <v>D193</v>
          </cell>
          <cell r="H103" t="str">
            <v xml:space="preserve"> </v>
          </cell>
          <cell r="I103" t="str">
            <v>21</v>
          </cell>
          <cell r="J103" t="str">
            <v>07/16/2018</v>
          </cell>
          <cell r="K103" t="str">
            <v>07/16/2021</v>
          </cell>
        </row>
        <row r="104">
          <cell r="A104" t="str">
            <v>295575</v>
          </cell>
          <cell r="B104" t="str">
            <v>Otolaryngology-Dev</v>
          </cell>
          <cell r="D104" t="str">
            <v>Antisdel, Jastin L.</v>
          </cell>
          <cell r="E104" t="str">
            <v>E40</v>
          </cell>
          <cell r="F104" t="str">
            <v>S12</v>
          </cell>
          <cell r="G104" t="str">
            <v>D193</v>
          </cell>
          <cell r="H104" t="str">
            <v xml:space="preserve"> </v>
          </cell>
          <cell r="I104" t="str">
            <v>21</v>
          </cell>
        </row>
        <row r="105">
          <cell r="A105" t="str">
            <v>296622</v>
          </cell>
          <cell r="B105" t="str">
            <v>Otolarynology-Educ</v>
          </cell>
          <cell r="D105" t="str">
            <v>Antisdel, Jastin L.</v>
          </cell>
          <cell r="E105" t="str">
            <v>E40</v>
          </cell>
          <cell r="F105" t="str">
            <v>S12</v>
          </cell>
          <cell r="G105" t="str">
            <v>D193</v>
          </cell>
          <cell r="H105" t="str">
            <v xml:space="preserve"> </v>
          </cell>
          <cell r="I105" t="str">
            <v>21</v>
          </cell>
        </row>
        <row r="106">
          <cell r="A106" t="str">
            <v>310258</v>
          </cell>
          <cell r="B106" t="str">
            <v>Migrane Grant - Migrane Disorders</v>
          </cell>
          <cell r="C106" t="str">
            <v>Mikulec, Anthony A.</v>
          </cell>
          <cell r="D106" t="str">
            <v>Hance, Melissa L.</v>
          </cell>
          <cell r="E106" t="str">
            <v>E40</v>
          </cell>
          <cell r="F106" t="str">
            <v>S12</v>
          </cell>
          <cell r="G106" t="str">
            <v>D193</v>
          </cell>
          <cell r="H106" t="str">
            <v xml:space="preserve"> </v>
          </cell>
          <cell r="I106" t="str">
            <v>31</v>
          </cell>
          <cell r="J106" t="str">
            <v>05/15/2014</v>
          </cell>
          <cell r="K106" t="str">
            <v>07/31/2020</v>
          </cell>
        </row>
        <row r="107">
          <cell r="A107" t="str">
            <v>320468</v>
          </cell>
          <cell r="B107" t="str">
            <v>CHEARS Audiology Study</v>
          </cell>
          <cell r="C107" t="str">
            <v>Harris, Dave A.</v>
          </cell>
          <cell r="D107" t="str">
            <v>Hance, Melissa L.</v>
          </cell>
          <cell r="E107" t="str">
            <v>E40</v>
          </cell>
          <cell r="F107" t="str">
            <v>S12</v>
          </cell>
          <cell r="G107" t="str">
            <v>D193</v>
          </cell>
          <cell r="H107" t="str">
            <v xml:space="preserve"> </v>
          </cell>
          <cell r="I107" t="str">
            <v>31</v>
          </cell>
          <cell r="J107" t="str">
            <v>03/01/2013</v>
          </cell>
          <cell r="K107" t="str">
            <v>06/30/2018</v>
          </cell>
        </row>
        <row r="108">
          <cell r="A108" t="str">
            <v>321080</v>
          </cell>
          <cell r="B108" t="str">
            <v>A Phase II Radomized and Controlle</v>
          </cell>
          <cell r="C108" t="str">
            <v>Brinkmeier, Jennifer V.</v>
          </cell>
          <cell r="D108" t="str">
            <v>Webb, Deniece</v>
          </cell>
          <cell r="E108" t="str">
            <v>E40</v>
          </cell>
          <cell r="F108" t="str">
            <v>S12</v>
          </cell>
          <cell r="G108" t="str">
            <v>D193</v>
          </cell>
          <cell r="H108" t="str">
            <v xml:space="preserve"> </v>
          </cell>
          <cell r="I108" t="str">
            <v>31</v>
          </cell>
          <cell r="J108" t="str">
            <v>07/06/2017</v>
          </cell>
          <cell r="K108" t="str">
            <v>06/30/2018</v>
          </cell>
        </row>
        <row r="109">
          <cell r="A109" t="str">
            <v>321093</v>
          </cell>
          <cell r="B109" t="str">
            <v>Monitoring Juvenille Onset Recurren</v>
          </cell>
          <cell r="C109" t="str">
            <v>Costa, Dary J.</v>
          </cell>
          <cell r="D109" t="str">
            <v>Webb, Deniece</v>
          </cell>
          <cell r="E109" t="str">
            <v>E40</v>
          </cell>
          <cell r="F109" t="str">
            <v>S12</v>
          </cell>
          <cell r="G109" t="str">
            <v>D193</v>
          </cell>
          <cell r="H109" t="str">
            <v xml:space="preserve"> </v>
          </cell>
          <cell r="I109" t="str">
            <v>31</v>
          </cell>
          <cell r="J109" t="str">
            <v>09/30/2017</v>
          </cell>
          <cell r="K109" t="str">
            <v>09/29/2018</v>
          </cell>
        </row>
        <row r="110">
          <cell r="A110" t="str">
            <v>321110</v>
          </cell>
          <cell r="B110" t="str">
            <v>Retrospective Assessment of Juvenil</v>
          </cell>
          <cell r="C110" t="str">
            <v>Costa, Dary J.</v>
          </cell>
          <cell r="D110" t="str">
            <v>Webb, Deniece</v>
          </cell>
          <cell r="E110" t="str">
            <v>E40</v>
          </cell>
          <cell r="F110" t="str">
            <v>S12</v>
          </cell>
          <cell r="G110" t="str">
            <v>D193</v>
          </cell>
          <cell r="H110" t="str">
            <v xml:space="preserve"> </v>
          </cell>
          <cell r="I110" t="str">
            <v>31</v>
          </cell>
          <cell r="J110" t="str">
            <v>09/30/2017</v>
          </cell>
          <cell r="K110" t="str">
            <v>09/29/2018</v>
          </cell>
        </row>
        <row r="111">
          <cell r="A111" t="str">
            <v>400186</v>
          </cell>
          <cell r="B111" t="str">
            <v>Stuever Chair</v>
          </cell>
          <cell r="D111" t="str">
            <v>Antisdel, Jastin L.</v>
          </cell>
          <cell r="E111" t="str">
            <v>E40</v>
          </cell>
          <cell r="F111" t="str">
            <v>S12</v>
          </cell>
          <cell r="G111" t="str">
            <v>D193</v>
          </cell>
          <cell r="H111" t="str">
            <v xml:space="preserve"> </v>
          </cell>
          <cell r="I111" t="str">
            <v>41</v>
          </cell>
        </row>
        <row r="112">
          <cell r="A112" t="str">
            <v>401500</v>
          </cell>
          <cell r="B112" t="str">
            <v>Jerome Chair</v>
          </cell>
          <cell r="D112" t="str">
            <v>Antisdel, Jastin L.</v>
          </cell>
          <cell r="E112" t="str">
            <v>E40</v>
          </cell>
          <cell r="F112" t="str">
            <v>S12</v>
          </cell>
          <cell r="G112" t="str">
            <v>D193</v>
          </cell>
          <cell r="H112" t="str">
            <v xml:space="preserve"> </v>
          </cell>
          <cell r="I112" t="str">
            <v>41</v>
          </cell>
        </row>
        <row r="113">
          <cell r="A113" t="str">
            <v>401692</v>
          </cell>
          <cell r="B113" t="str">
            <v>Varvares Lectureship</v>
          </cell>
          <cell r="D113" t="str">
            <v>Antisdel, Jastin L.</v>
          </cell>
          <cell r="E113" t="str">
            <v>E40</v>
          </cell>
          <cell r="F113" t="str">
            <v>S12</v>
          </cell>
          <cell r="G113" t="str">
            <v>D193</v>
          </cell>
          <cell r="H113" t="str">
            <v xml:space="preserve"> </v>
          </cell>
          <cell r="I113" t="str">
            <v>41</v>
          </cell>
        </row>
        <row r="114">
          <cell r="A114" t="str">
            <v>450120</v>
          </cell>
          <cell r="B114" t="str">
            <v>Harkins Lectureship</v>
          </cell>
          <cell r="D114" t="str">
            <v>Antisdel, Jastin L.</v>
          </cell>
          <cell r="E114" t="str">
            <v>E40</v>
          </cell>
          <cell r="F114" t="str">
            <v>S12</v>
          </cell>
          <cell r="G114" t="str">
            <v>D193</v>
          </cell>
          <cell r="H114" t="str">
            <v xml:space="preserve"> </v>
          </cell>
          <cell r="I114" t="str">
            <v>41</v>
          </cell>
        </row>
        <row r="115">
          <cell r="A115" t="str">
            <v>808713</v>
          </cell>
          <cell r="B115" t="str">
            <v>MO Bap Practice</v>
          </cell>
          <cell r="D115" t="str">
            <v>Antisdel, Jastin L.</v>
          </cell>
          <cell r="E115" t="str">
            <v>E40</v>
          </cell>
          <cell r="F115" t="str">
            <v>S12</v>
          </cell>
          <cell r="G115" t="str">
            <v>D193</v>
          </cell>
          <cell r="H115" t="str">
            <v xml:space="preserve"> </v>
          </cell>
          <cell r="I115" t="str">
            <v>81</v>
          </cell>
        </row>
        <row r="116">
          <cell r="A116" t="str">
            <v>885172</v>
          </cell>
          <cell r="B116" t="str">
            <v>A&amp;R Otol Admin</v>
          </cell>
          <cell r="D116" t="str">
            <v>Antisdel, Jastin L.</v>
          </cell>
          <cell r="E116" t="str">
            <v>E40</v>
          </cell>
          <cell r="F116" t="str">
            <v>S12</v>
          </cell>
          <cell r="G116" t="str">
            <v>D193</v>
          </cell>
          <cell r="H116" t="str">
            <v xml:space="preserve"> </v>
          </cell>
          <cell r="I116" t="str">
            <v>81</v>
          </cell>
        </row>
        <row r="117">
          <cell r="A117" t="str">
            <v>887936</v>
          </cell>
          <cell r="B117" t="str">
            <v>Oto-Walen</v>
          </cell>
          <cell r="D117" t="str">
            <v>Antisdel, Jastin L.</v>
          </cell>
          <cell r="E117" t="str">
            <v>E40</v>
          </cell>
          <cell r="F117" t="str">
            <v>S12</v>
          </cell>
          <cell r="G117" t="str">
            <v>D193</v>
          </cell>
          <cell r="H117" t="str">
            <v xml:space="preserve"> </v>
          </cell>
          <cell r="I117" t="str">
            <v>81</v>
          </cell>
        </row>
        <row r="118">
          <cell r="A118" t="str">
            <v>887937</v>
          </cell>
          <cell r="B118" t="str">
            <v>Oto - Administration</v>
          </cell>
          <cell r="D118" t="str">
            <v>Antisdel, Jastin L.</v>
          </cell>
          <cell r="E118" t="str">
            <v>E40</v>
          </cell>
          <cell r="F118" t="str">
            <v>S12</v>
          </cell>
          <cell r="G118" t="str">
            <v>D193</v>
          </cell>
          <cell r="H118" t="str">
            <v xml:space="preserve"> </v>
          </cell>
          <cell r="I118" t="str">
            <v>81</v>
          </cell>
        </row>
        <row r="119">
          <cell r="A119" t="str">
            <v>887938</v>
          </cell>
          <cell r="B119" t="str">
            <v>Oto - Head &amp; Neck</v>
          </cell>
          <cell r="D119" t="str">
            <v>Antisdel, Jastin L.</v>
          </cell>
          <cell r="E119" t="str">
            <v>E40</v>
          </cell>
          <cell r="F119" t="str">
            <v>S12</v>
          </cell>
          <cell r="G119" t="str">
            <v>D193</v>
          </cell>
          <cell r="H119" t="str">
            <v xml:space="preserve"> </v>
          </cell>
          <cell r="I119" t="str">
            <v>81</v>
          </cell>
        </row>
        <row r="120">
          <cell r="A120" t="str">
            <v>887939</v>
          </cell>
          <cell r="B120" t="str">
            <v>Oto-Walker</v>
          </cell>
          <cell r="D120" t="str">
            <v>Antisdel, Jastin L.</v>
          </cell>
          <cell r="E120" t="str">
            <v>E40</v>
          </cell>
          <cell r="F120" t="str">
            <v>S12</v>
          </cell>
          <cell r="G120" t="str">
            <v>D193</v>
          </cell>
          <cell r="H120" t="str">
            <v xml:space="preserve"> </v>
          </cell>
          <cell r="I120" t="str">
            <v>81</v>
          </cell>
        </row>
        <row r="121">
          <cell r="A121" t="str">
            <v>887940</v>
          </cell>
          <cell r="B121" t="str">
            <v>Oto-Dob Operations</v>
          </cell>
          <cell r="D121" t="str">
            <v>Antisdel, Jastin L.</v>
          </cell>
          <cell r="E121" t="str">
            <v>E40</v>
          </cell>
          <cell r="F121" t="str">
            <v>S12</v>
          </cell>
          <cell r="G121" t="str">
            <v>D193</v>
          </cell>
          <cell r="H121" t="str">
            <v xml:space="preserve"> </v>
          </cell>
          <cell r="I121" t="str">
            <v>81</v>
          </cell>
        </row>
        <row r="122">
          <cell r="A122" t="str">
            <v>887941</v>
          </cell>
          <cell r="B122" t="str">
            <v>Audiology</v>
          </cell>
          <cell r="D122" t="str">
            <v>Antisdel, Jastin L.</v>
          </cell>
          <cell r="E122" t="str">
            <v>E40</v>
          </cell>
          <cell r="F122" t="str">
            <v>S12</v>
          </cell>
          <cell r="G122" t="str">
            <v>D193</v>
          </cell>
          <cell r="H122" t="str">
            <v xml:space="preserve"> </v>
          </cell>
          <cell r="I122" t="str">
            <v>81</v>
          </cell>
        </row>
        <row r="123">
          <cell r="A123" t="str">
            <v>887942</v>
          </cell>
          <cell r="B123" t="str">
            <v>Oto-Mikulec</v>
          </cell>
          <cell r="D123" t="str">
            <v>Antisdel, Jastin L.</v>
          </cell>
          <cell r="E123" t="str">
            <v>E40</v>
          </cell>
          <cell r="F123" t="str">
            <v>S12</v>
          </cell>
          <cell r="G123" t="str">
            <v>D193</v>
          </cell>
          <cell r="H123" t="str">
            <v xml:space="preserve"> </v>
          </cell>
          <cell r="I123" t="str">
            <v>81</v>
          </cell>
        </row>
        <row r="124">
          <cell r="A124" t="str">
            <v>887943</v>
          </cell>
          <cell r="B124" t="str">
            <v>Oto-Pediatric ENT</v>
          </cell>
          <cell r="D124" t="str">
            <v>Antisdel, Jastin L.</v>
          </cell>
          <cell r="E124" t="str">
            <v>E40</v>
          </cell>
          <cell r="F124" t="str">
            <v>S12</v>
          </cell>
          <cell r="G124" t="str">
            <v>D193</v>
          </cell>
          <cell r="H124" t="str">
            <v xml:space="preserve"> </v>
          </cell>
          <cell r="I124" t="str">
            <v>81</v>
          </cell>
        </row>
        <row r="125">
          <cell r="A125" t="str">
            <v>887944</v>
          </cell>
          <cell r="B125" t="str">
            <v>Oto-Hentzelman</v>
          </cell>
          <cell r="D125" t="str">
            <v>Antisdel, Jastin L.</v>
          </cell>
          <cell r="E125" t="str">
            <v>E40</v>
          </cell>
          <cell r="F125" t="str">
            <v>S12</v>
          </cell>
          <cell r="G125" t="str">
            <v>D193</v>
          </cell>
          <cell r="H125" t="str">
            <v xml:space="preserve"> </v>
          </cell>
          <cell r="I125" t="str">
            <v>81</v>
          </cell>
        </row>
        <row r="126">
          <cell r="A126" t="str">
            <v>887945</v>
          </cell>
          <cell r="B126" t="str">
            <v>Oto-Dr. Antisdel</v>
          </cell>
          <cell r="D126" t="str">
            <v>Antisdel, Jastin L.</v>
          </cell>
          <cell r="E126" t="str">
            <v>E40</v>
          </cell>
          <cell r="F126" t="str">
            <v>S12</v>
          </cell>
          <cell r="G126" t="str">
            <v>D193</v>
          </cell>
          <cell r="H126" t="str">
            <v xml:space="preserve"> </v>
          </cell>
          <cell r="I126" t="str">
            <v>81</v>
          </cell>
        </row>
        <row r="127">
          <cell r="A127" t="str">
            <v>887946</v>
          </cell>
          <cell r="B127" t="str">
            <v>Oto-Dr. Eisenbeis</v>
          </cell>
          <cell r="D127" t="str">
            <v>Antisdel, Jastin L.</v>
          </cell>
          <cell r="E127" t="str">
            <v>E40</v>
          </cell>
          <cell r="F127" t="str">
            <v>S12</v>
          </cell>
          <cell r="G127" t="str">
            <v>D193</v>
          </cell>
          <cell r="H127" t="str">
            <v xml:space="preserve"> </v>
          </cell>
          <cell r="I127" t="str">
            <v>81</v>
          </cell>
        </row>
        <row r="128">
          <cell r="A128" t="str">
            <v>887947</v>
          </cell>
          <cell r="B128" t="str">
            <v>Oto-Sappington</v>
          </cell>
          <cell r="D128" t="str">
            <v>Antisdel, Jastin L.</v>
          </cell>
          <cell r="E128" t="str">
            <v>E40</v>
          </cell>
          <cell r="F128" t="str">
            <v>S12</v>
          </cell>
          <cell r="G128" t="str">
            <v>D193</v>
          </cell>
          <cell r="H128" t="str">
            <v xml:space="preserve"> </v>
          </cell>
          <cell r="I128" t="str">
            <v>81</v>
          </cell>
        </row>
        <row r="129">
          <cell r="A129" t="str">
            <v>887948</v>
          </cell>
          <cell r="B129" t="str">
            <v>Speech Pathology</v>
          </cell>
          <cell r="D129" t="str">
            <v>Antisdel, Jastin L.</v>
          </cell>
          <cell r="E129" t="str">
            <v>E40</v>
          </cell>
          <cell r="F129" t="str">
            <v>S12</v>
          </cell>
          <cell r="G129" t="str">
            <v>D193</v>
          </cell>
          <cell r="H129" t="str">
            <v xml:space="preserve"> </v>
          </cell>
          <cell r="I129" t="str">
            <v>81</v>
          </cell>
        </row>
        <row r="130">
          <cell r="A130" t="str">
            <v>887949</v>
          </cell>
          <cell r="B130" t="str">
            <v>Oto-St. John's 307A</v>
          </cell>
          <cell r="D130" t="str">
            <v>Antisdel, Jastin L.</v>
          </cell>
          <cell r="E130" t="str">
            <v>E40</v>
          </cell>
          <cell r="F130" t="str">
            <v>S12</v>
          </cell>
          <cell r="G130" t="str">
            <v>D193</v>
          </cell>
          <cell r="H130" t="str">
            <v xml:space="preserve"> </v>
          </cell>
          <cell r="I130" t="str">
            <v>81</v>
          </cell>
        </row>
        <row r="131">
          <cell r="A131" t="str">
            <v>887950</v>
          </cell>
          <cell r="B131" t="str">
            <v>Oto-Dr. Sanford</v>
          </cell>
          <cell r="D131" t="str">
            <v>Antisdel, Jastin L.</v>
          </cell>
          <cell r="E131" t="str">
            <v>E40</v>
          </cell>
          <cell r="F131" t="str">
            <v>S12</v>
          </cell>
          <cell r="G131" t="str">
            <v>D193</v>
          </cell>
          <cell r="H131" t="str">
            <v xml:space="preserve"> </v>
          </cell>
          <cell r="I131" t="str">
            <v>81</v>
          </cell>
        </row>
        <row r="132">
          <cell r="A132" t="str">
            <v>887951</v>
          </cell>
          <cell r="B132" t="str">
            <v>Oto - Adult/General ENT</v>
          </cell>
          <cell r="D132" t="str">
            <v>Antisdel, Jastin L.</v>
          </cell>
          <cell r="E132" t="str">
            <v>E40</v>
          </cell>
          <cell r="F132" t="str">
            <v>S12</v>
          </cell>
          <cell r="G132" t="str">
            <v>D193</v>
          </cell>
          <cell r="H132" t="str">
            <v xml:space="preserve"> </v>
          </cell>
          <cell r="I132" t="str">
            <v>81</v>
          </cell>
        </row>
        <row r="133">
          <cell r="A133" t="str">
            <v>887952</v>
          </cell>
          <cell r="B133" t="str">
            <v>Oto-Brunworth</v>
          </cell>
          <cell r="D133" t="str">
            <v>Antisdel, Jastin L.</v>
          </cell>
          <cell r="E133" t="str">
            <v>E40</v>
          </cell>
          <cell r="F133" t="str">
            <v>S12</v>
          </cell>
          <cell r="G133" t="str">
            <v>D193</v>
          </cell>
          <cell r="H133" t="str">
            <v xml:space="preserve"> </v>
          </cell>
          <cell r="I133" t="str">
            <v>81</v>
          </cell>
        </row>
        <row r="134">
          <cell r="A134" t="str">
            <v>887953</v>
          </cell>
          <cell r="B134" t="str">
            <v>Oto-Dr. Stith</v>
          </cell>
          <cell r="D134" t="str">
            <v>Antisdel, Jastin L.</v>
          </cell>
          <cell r="E134" t="str">
            <v>E40</v>
          </cell>
          <cell r="F134" t="str">
            <v>S12</v>
          </cell>
          <cell r="G134" t="str">
            <v>D193</v>
          </cell>
          <cell r="H134" t="str">
            <v xml:space="preserve"> </v>
          </cell>
          <cell r="I134" t="str">
            <v>81</v>
          </cell>
        </row>
        <row r="135">
          <cell r="A135" t="str">
            <v>887954</v>
          </cell>
          <cell r="B135" t="str">
            <v>Oto-Costa</v>
          </cell>
          <cell r="D135" t="str">
            <v>Antisdel, Jastin L.</v>
          </cell>
          <cell r="E135" t="str">
            <v>E40</v>
          </cell>
          <cell r="F135" t="str">
            <v>S12</v>
          </cell>
          <cell r="G135" t="str">
            <v>D193</v>
          </cell>
          <cell r="H135" t="str">
            <v xml:space="preserve"> </v>
          </cell>
          <cell r="I135" t="str">
            <v>81</v>
          </cell>
        </row>
        <row r="136">
          <cell r="A136" t="str">
            <v>887955</v>
          </cell>
          <cell r="B136" t="str">
            <v>Oto-Wild</v>
          </cell>
          <cell r="D136" t="str">
            <v>Antisdel, Jastin L.</v>
          </cell>
          <cell r="E136" t="str">
            <v>E40</v>
          </cell>
          <cell r="F136" t="str">
            <v>S12</v>
          </cell>
          <cell r="G136" t="str">
            <v>D193</v>
          </cell>
          <cell r="H136" t="str">
            <v xml:space="preserve"> </v>
          </cell>
          <cell r="I136" t="str">
            <v>81</v>
          </cell>
        </row>
        <row r="137">
          <cell r="A137" t="str">
            <v>887956</v>
          </cell>
          <cell r="B137" t="str">
            <v>Oto-Perryville Hospital</v>
          </cell>
          <cell r="D137" t="str">
            <v>Antisdel, Jastin L.</v>
          </cell>
          <cell r="E137" t="str">
            <v>E40</v>
          </cell>
          <cell r="F137" t="str">
            <v>S12</v>
          </cell>
          <cell r="G137" t="str">
            <v>D193</v>
          </cell>
          <cell r="H137" t="str">
            <v xml:space="preserve"> </v>
          </cell>
          <cell r="I137" t="str">
            <v>81</v>
          </cell>
        </row>
        <row r="138">
          <cell r="A138" t="str">
            <v>887957</v>
          </cell>
          <cell r="B138" t="str">
            <v>Oto-Brinkmeier</v>
          </cell>
          <cell r="D138" t="str">
            <v>Antisdel, Jastin L.</v>
          </cell>
          <cell r="E138" t="str">
            <v>E40</v>
          </cell>
          <cell r="F138" t="str">
            <v>S12</v>
          </cell>
          <cell r="G138" t="str">
            <v>D193</v>
          </cell>
          <cell r="H138" t="str">
            <v xml:space="preserve"> </v>
          </cell>
          <cell r="I138" t="str">
            <v>81</v>
          </cell>
        </row>
        <row r="139">
          <cell r="A139" t="str">
            <v>887958</v>
          </cell>
          <cell r="B139" t="str">
            <v>Oto-Nurse Pract</v>
          </cell>
          <cell r="D139" t="str">
            <v>Antisdel, Jastin L.</v>
          </cell>
          <cell r="E139" t="str">
            <v>E40</v>
          </cell>
          <cell r="F139" t="str">
            <v>S12</v>
          </cell>
          <cell r="G139" t="str">
            <v>D193</v>
          </cell>
          <cell r="H139" t="str">
            <v xml:space="preserve"> </v>
          </cell>
          <cell r="I139" t="str">
            <v>81</v>
          </cell>
        </row>
        <row r="140">
          <cell r="A140" t="str">
            <v>887959</v>
          </cell>
          <cell r="B140" t="str">
            <v>Oto-Ward</v>
          </cell>
          <cell r="D140" t="str">
            <v>Antisdel, Jastin L.</v>
          </cell>
          <cell r="E140" t="str">
            <v>E40</v>
          </cell>
          <cell r="F140" t="str">
            <v>S12</v>
          </cell>
          <cell r="G140" t="str">
            <v>D193</v>
          </cell>
          <cell r="H140" t="str">
            <v xml:space="preserve"> </v>
          </cell>
          <cell r="I140" t="str">
            <v>81</v>
          </cell>
        </row>
        <row r="141">
          <cell r="A141" t="str">
            <v>887962</v>
          </cell>
          <cell r="B141" t="str">
            <v>Oto-Childers</v>
          </cell>
          <cell r="D141" t="str">
            <v>Antisdel, Jastin L.</v>
          </cell>
          <cell r="E141" t="str">
            <v>E40</v>
          </cell>
          <cell r="F141" t="str">
            <v>S12</v>
          </cell>
          <cell r="G141" t="str">
            <v>D193</v>
          </cell>
          <cell r="H141" t="str">
            <v xml:space="preserve"> </v>
          </cell>
          <cell r="I141" t="str">
            <v>81</v>
          </cell>
        </row>
        <row r="142">
          <cell r="A142" t="str">
            <v>887963</v>
          </cell>
          <cell r="B142" t="str">
            <v>555 Ballas Practice</v>
          </cell>
          <cell r="D142" t="str">
            <v>Antisdel, Jastin L.</v>
          </cell>
          <cell r="E142" t="str">
            <v>E40</v>
          </cell>
          <cell r="F142" t="str">
            <v>S12</v>
          </cell>
          <cell r="G142" t="str">
            <v>D193</v>
          </cell>
          <cell r="H142" t="str">
            <v xml:space="preserve"> </v>
          </cell>
          <cell r="I142" t="str">
            <v>81</v>
          </cell>
        </row>
        <row r="143">
          <cell r="A143" t="str">
            <v>887964</v>
          </cell>
          <cell r="B143" t="str">
            <v>Oto-Washington</v>
          </cell>
          <cell r="D143" t="str">
            <v>Antisdel, Jastin L.</v>
          </cell>
          <cell r="E143" t="str">
            <v>E40</v>
          </cell>
          <cell r="F143" t="str">
            <v>S12</v>
          </cell>
          <cell r="G143" t="str">
            <v>D193</v>
          </cell>
          <cell r="H143" t="str">
            <v xml:space="preserve"> </v>
          </cell>
          <cell r="I143" t="str">
            <v>81</v>
          </cell>
        </row>
        <row r="144">
          <cell r="A144" t="str">
            <v>887965</v>
          </cell>
          <cell r="B144" t="str">
            <v>Oto-Facial Plastics</v>
          </cell>
          <cell r="D144" t="str">
            <v>Antisdel, Jastin L.</v>
          </cell>
          <cell r="E144" t="str">
            <v>E40</v>
          </cell>
          <cell r="F144" t="str">
            <v>S12</v>
          </cell>
          <cell r="G144" t="str">
            <v>D193</v>
          </cell>
          <cell r="H144" t="str">
            <v xml:space="preserve"> </v>
          </cell>
          <cell r="I144" t="str">
            <v>81</v>
          </cell>
        </row>
        <row r="145">
          <cell r="A145" t="str">
            <v>888752</v>
          </cell>
          <cell r="B145" t="str">
            <v>Rsdt Otolary General</v>
          </cell>
          <cell r="D145" t="str">
            <v>Antisdel, Jastin L.</v>
          </cell>
          <cell r="E145" t="str">
            <v>E40</v>
          </cell>
          <cell r="F145" t="str">
            <v>S12</v>
          </cell>
          <cell r="G145" t="str">
            <v>D193</v>
          </cell>
          <cell r="H145" t="str">
            <v xml:space="preserve"> </v>
          </cell>
          <cell r="I145" t="str">
            <v>81</v>
          </cell>
        </row>
        <row r="146">
          <cell r="A146" t="str">
            <v>121205</v>
          </cell>
          <cell r="B146" t="str">
            <v>Ctr for Anat Science</v>
          </cell>
          <cell r="D146" t="str">
            <v>Martin, John R.</v>
          </cell>
          <cell r="E146" t="str">
            <v>E40</v>
          </cell>
          <cell r="F146" t="str">
            <v>S12</v>
          </cell>
          <cell r="G146" t="str">
            <v>D194</v>
          </cell>
          <cell r="H146" t="str">
            <v xml:space="preserve"> </v>
          </cell>
          <cell r="I146" t="str">
            <v>11</v>
          </cell>
        </row>
        <row r="147">
          <cell r="A147" t="str">
            <v>121246</v>
          </cell>
          <cell r="B147" t="str">
            <v>MAPP</v>
          </cell>
          <cell r="D147" t="str">
            <v>Martin, John R.</v>
          </cell>
          <cell r="E147" t="str">
            <v>E40</v>
          </cell>
          <cell r="F147" t="str">
            <v>S12</v>
          </cell>
          <cell r="G147" t="str">
            <v>D194</v>
          </cell>
          <cell r="H147" t="str">
            <v xml:space="preserve"> </v>
          </cell>
          <cell r="I147" t="str">
            <v>11</v>
          </cell>
        </row>
        <row r="148">
          <cell r="A148" t="str">
            <v>200387</v>
          </cell>
          <cell r="B148" t="str">
            <v>Anatomy Summer Insti</v>
          </cell>
          <cell r="D148" t="str">
            <v>Martin, John R.</v>
          </cell>
          <cell r="E148" t="str">
            <v>E40</v>
          </cell>
          <cell r="F148" t="str">
            <v>S12</v>
          </cell>
          <cell r="G148" t="str">
            <v>D194</v>
          </cell>
          <cell r="H148" t="str">
            <v xml:space="preserve"> </v>
          </cell>
          <cell r="I148" t="str">
            <v>21</v>
          </cell>
        </row>
        <row r="149">
          <cell r="A149" t="str">
            <v>201885</v>
          </cell>
          <cell r="B149" t="str">
            <v>Graves, William Wash</v>
          </cell>
          <cell r="D149" t="str">
            <v>Martin, John R.</v>
          </cell>
          <cell r="E149" t="str">
            <v>E40</v>
          </cell>
          <cell r="F149" t="str">
            <v>S12</v>
          </cell>
          <cell r="G149" t="str">
            <v>D194</v>
          </cell>
          <cell r="H149" t="str">
            <v xml:space="preserve"> </v>
          </cell>
          <cell r="I149" t="str">
            <v>21</v>
          </cell>
        </row>
        <row r="150">
          <cell r="A150" t="str">
            <v>201934</v>
          </cell>
          <cell r="B150" t="str">
            <v>Young Bldg Improv/Equip</v>
          </cell>
          <cell r="D150" t="str">
            <v>Martin, John R.</v>
          </cell>
          <cell r="E150" t="str">
            <v>E40</v>
          </cell>
          <cell r="F150" t="str">
            <v>S12</v>
          </cell>
          <cell r="G150" t="str">
            <v>D194</v>
          </cell>
          <cell r="H150" t="str">
            <v xml:space="preserve"> </v>
          </cell>
          <cell r="I150" t="str">
            <v>21</v>
          </cell>
        </row>
        <row r="151">
          <cell r="A151" t="str">
            <v>202530</v>
          </cell>
          <cell r="B151" t="str">
            <v>MAPP</v>
          </cell>
          <cell r="D151" t="str">
            <v>Martin, John R.</v>
          </cell>
          <cell r="E151" t="str">
            <v>E40</v>
          </cell>
          <cell r="F151" t="str">
            <v>S12</v>
          </cell>
          <cell r="G151" t="str">
            <v>D194</v>
          </cell>
          <cell r="H151" t="str">
            <v xml:space="preserve"> </v>
          </cell>
          <cell r="I151" t="str">
            <v>21</v>
          </cell>
        </row>
        <row r="152">
          <cell r="A152" t="str">
            <v>202836</v>
          </cell>
          <cell r="B152" t="str">
            <v>Ctr Anatomical Science</v>
          </cell>
          <cell r="D152" t="str">
            <v>Martin, John R.</v>
          </cell>
          <cell r="E152" t="str">
            <v>E40</v>
          </cell>
          <cell r="F152" t="str">
            <v>S12</v>
          </cell>
          <cell r="G152" t="str">
            <v>D194</v>
          </cell>
          <cell r="H152" t="str">
            <v xml:space="preserve"> </v>
          </cell>
          <cell r="I152" t="str">
            <v>21</v>
          </cell>
        </row>
        <row r="153">
          <cell r="A153" t="str">
            <v>203167</v>
          </cell>
          <cell r="B153" t="str">
            <v>MAPP Fund for Excellence</v>
          </cell>
          <cell r="D153" t="str">
            <v>Martin, John R.</v>
          </cell>
          <cell r="E153" t="str">
            <v>E40</v>
          </cell>
          <cell r="F153" t="str">
            <v>S12</v>
          </cell>
          <cell r="G153" t="str">
            <v>D194</v>
          </cell>
          <cell r="H153" t="str">
            <v xml:space="preserve"> </v>
          </cell>
          <cell r="I153" t="str">
            <v>21</v>
          </cell>
        </row>
        <row r="154">
          <cell r="A154" t="str">
            <v>203404</v>
          </cell>
          <cell r="B154" t="str">
            <v>Start Up-Tersigni-Tarrant</v>
          </cell>
          <cell r="D154" t="str">
            <v>Martin, John R.</v>
          </cell>
          <cell r="E154" t="str">
            <v>E40</v>
          </cell>
          <cell r="F154" t="str">
            <v>S12</v>
          </cell>
          <cell r="G154" t="str">
            <v>D194</v>
          </cell>
          <cell r="H154" t="str">
            <v xml:space="preserve"> </v>
          </cell>
          <cell r="I154" t="str">
            <v>21</v>
          </cell>
        </row>
        <row r="155">
          <cell r="A155" t="str">
            <v>203405</v>
          </cell>
          <cell r="B155" t="str">
            <v>Start Up-Little</v>
          </cell>
          <cell r="D155" t="str">
            <v>Martin, John R.</v>
          </cell>
          <cell r="E155" t="str">
            <v>E40</v>
          </cell>
          <cell r="F155" t="str">
            <v>S12</v>
          </cell>
          <cell r="G155" t="str">
            <v>D194</v>
          </cell>
          <cell r="H155" t="str">
            <v xml:space="preserve"> </v>
          </cell>
          <cell r="I155" t="str">
            <v>21</v>
          </cell>
        </row>
        <row r="156">
          <cell r="A156" t="str">
            <v>240022</v>
          </cell>
          <cell r="B156" t="str">
            <v>Start Up-Daly</v>
          </cell>
          <cell r="D156" t="str">
            <v>Martin, John R.</v>
          </cell>
          <cell r="E156" t="str">
            <v>E40</v>
          </cell>
          <cell r="F156" t="str">
            <v>S12</v>
          </cell>
          <cell r="G156" t="str">
            <v>D194</v>
          </cell>
          <cell r="H156" t="str">
            <v xml:space="preserve"> </v>
          </cell>
          <cell r="I156" t="str">
            <v>21</v>
          </cell>
        </row>
        <row r="157">
          <cell r="A157" t="str">
            <v>271002</v>
          </cell>
          <cell r="B157" t="str">
            <v>Anat Res-Martin</v>
          </cell>
          <cell r="D157" t="str">
            <v>Martin, John R.</v>
          </cell>
          <cell r="E157" t="str">
            <v>E40</v>
          </cell>
          <cell r="F157" t="str">
            <v>S12</v>
          </cell>
          <cell r="G157" t="str">
            <v>D194</v>
          </cell>
          <cell r="H157" t="str">
            <v xml:space="preserve"> </v>
          </cell>
          <cell r="I157" t="str">
            <v>21</v>
          </cell>
        </row>
        <row r="158">
          <cell r="A158" t="str">
            <v>271003</v>
          </cell>
          <cell r="B158" t="str">
            <v>Anatomy Research and Gifts</v>
          </cell>
          <cell r="D158" t="str">
            <v>Martin, John R.</v>
          </cell>
          <cell r="E158" t="str">
            <v>E40</v>
          </cell>
          <cell r="F158" t="str">
            <v>S12</v>
          </cell>
          <cell r="G158" t="str">
            <v>D194</v>
          </cell>
          <cell r="H158" t="str">
            <v xml:space="preserve"> </v>
          </cell>
          <cell r="I158" t="str">
            <v>21</v>
          </cell>
        </row>
        <row r="159">
          <cell r="A159" t="str">
            <v>271005</v>
          </cell>
          <cell r="B159" t="str">
            <v>Anat-Interim-Rana</v>
          </cell>
          <cell r="D159" t="str">
            <v>Martin, John R.</v>
          </cell>
          <cell r="E159" t="str">
            <v>E40</v>
          </cell>
          <cell r="F159" t="str">
            <v>S12</v>
          </cell>
          <cell r="G159" t="str">
            <v>D194</v>
          </cell>
          <cell r="H159" t="str">
            <v xml:space="preserve"> </v>
          </cell>
          <cell r="I159" t="str">
            <v>21</v>
          </cell>
        </row>
        <row r="160">
          <cell r="A160" t="str">
            <v>271006</v>
          </cell>
          <cell r="B160" t="str">
            <v>Interim Fndg-Tolbert</v>
          </cell>
          <cell r="D160" t="str">
            <v>Martin, John R.</v>
          </cell>
          <cell r="E160" t="str">
            <v>E40</v>
          </cell>
          <cell r="F160" t="str">
            <v>S12</v>
          </cell>
          <cell r="G160" t="str">
            <v>D194</v>
          </cell>
          <cell r="H160" t="str">
            <v xml:space="preserve"> </v>
          </cell>
          <cell r="I160" t="str">
            <v>21</v>
          </cell>
        </row>
        <row r="161">
          <cell r="A161" t="str">
            <v>271101</v>
          </cell>
          <cell r="B161" t="str">
            <v>Anatomy Professional</v>
          </cell>
          <cell r="D161" t="str">
            <v>Martin, John R.</v>
          </cell>
          <cell r="E161" t="str">
            <v>E40</v>
          </cell>
          <cell r="F161" t="str">
            <v>S12</v>
          </cell>
          <cell r="G161" t="str">
            <v>D194</v>
          </cell>
          <cell r="H161" t="str">
            <v xml:space="preserve"> </v>
          </cell>
          <cell r="I161" t="str">
            <v>21</v>
          </cell>
        </row>
        <row r="162">
          <cell r="A162" t="str">
            <v>272200</v>
          </cell>
          <cell r="B162" t="str">
            <v>Practical Anatomy</v>
          </cell>
          <cell r="D162" t="str">
            <v>Martin, John R.</v>
          </cell>
          <cell r="E162" t="str">
            <v>E40</v>
          </cell>
          <cell r="F162" t="str">
            <v>S12</v>
          </cell>
          <cell r="G162" t="str">
            <v>D194</v>
          </cell>
          <cell r="H162" t="str">
            <v xml:space="preserve"> </v>
          </cell>
          <cell r="I162" t="str">
            <v>21</v>
          </cell>
        </row>
        <row r="163">
          <cell r="A163" t="str">
            <v>272201</v>
          </cell>
          <cell r="B163" t="str">
            <v>Practical Anat Wrksh</v>
          </cell>
          <cell r="D163" t="str">
            <v>Martin, John R.</v>
          </cell>
          <cell r="E163" t="str">
            <v>E40</v>
          </cell>
          <cell r="F163" t="str">
            <v>S12</v>
          </cell>
          <cell r="G163" t="str">
            <v>D194</v>
          </cell>
          <cell r="H163" t="str">
            <v xml:space="preserve"> </v>
          </cell>
          <cell r="I163" t="str">
            <v>21</v>
          </cell>
        </row>
        <row r="164">
          <cell r="A164" t="str">
            <v>272202</v>
          </cell>
          <cell r="B164" t="str">
            <v>Practical Anat-AIMS</v>
          </cell>
          <cell r="D164" t="str">
            <v>Martin, John R.</v>
          </cell>
          <cell r="E164" t="str">
            <v>E40</v>
          </cell>
          <cell r="F164" t="str">
            <v>S12</v>
          </cell>
          <cell r="G164" t="str">
            <v>D194</v>
          </cell>
          <cell r="H164" t="str">
            <v xml:space="preserve"> </v>
          </cell>
          <cell r="I164" t="str">
            <v>21</v>
          </cell>
        </row>
        <row r="165">
          <cell r="A165" t="str">
            <v>272203</v>
          </cell>
          <cell r="B165" t="str">
            <v>Prac Anat-CAI/3D</v>
          </cell>
          <cell r="D165" t="str">
            <v>Martin, John R.</v>
          </cell>
          <cell r="E165" t="str">
            <v>E40</v>
          </cell>
          <cell r="F165" t="str">
            <v>S12</v>
          </cell>
          <cell r="G165" t="str">
            <v>D194</v>
          </cell>
          <cell r="H165" t="str">
            <v xml:space="preserve"> </v>
          </cell>
          <cell r="I165" t="str">
            <v>21</v>
          </cell>
        </row>
        <row r="166">
          <cell r="A166" t="str">
            <v>272204</v>
          </cell>
          <cell r="B166" t="str">
            <v>Prac Anat-Rntl/Sales</v>
          </cell>
          <cell r="D166" t="str">
            <v>Martin, John R.</v>
          </cell>
          <cell r="E166" t="str">
            <v>E40</v>
          </cell>
          <cell r="F166" t="str">
            <v>S12</v>
          </cell>
          <cell r="G166" t="str">
            <v>D194</v>
          </cell>
          <cell r="H166" t="str">
            <v xml:space="preserve"> </v>
          </cell>
          <cell r="I166" t="str">
            <v>21</v>
          </cell>
        </row>
        <row r="167">
          <cell r="A167" t="str">
            <v>272300</v>
          </cell>
          <cell r="B167" t="str">
            <v>Practical Anat-Gifts</v>
          </cell>
          <cell r="D167" t="str">
            <v>Martin, John R.</v>
          </cell>
          <cell r="E167" t="str">
            <v>E40</v>
          </cell>
          <cell r="F167" t="str">
            <v>S12</v>
          </cell>
          <cell r="G167" t="str">
            <v>D194</v>
          </cell>
          <cell r="H167" t="str">
            <v xml:space="preserve"> </v>
          </cell>
          <cell r="I167" t="str">
            <v>21</v>
          </cell>
        </row>
        <row r="168">
          <cell r="A168" t="str">
            <v>272302</v>
          </cell>
          <cell r="B168" t="str">
            <v>Prac Anat-AIMS-Gifts</v>
          </cell>
          <cell r="D168" t="str">
            <v>Martin, John R.</v>
          </cell>
          <cell r="E168" t="str">
            <v>E40</v>
          </cell>
          <cell r="F168" t="str">
            <v>S12</v>
          </cell>
          <cell r="G168" t="str">
            <v>D194</v>
          </cell>
          <cell r="H168" t="str">
            <v xml:space="preserve"> </v>
          </cell>
          <cell r="I168" t="str">
            <v>21</v>
          </cell>
        </row>
        <row r="169">
          <cell r="A169" t="str">
            <v>401599</v>
          </cell>
          <cell r="B169" t="str">
            <v>Young Award Endow</v>
          </cell>
          <cell r="D169" t="str">
            <v>Martin, John R.</v>
          </cell>
          <cell r="E169" t="str">
            <v>E40</v>
          </cell>
          <cell r="F169" t="str">
            <v>S12</v>
          </cell>
          <cell r="G169" t="str">
            <v>D194</v>
          </cell>
          <cell r="H169" t="str">
            <v xml:space="preserve"> </v>
          </cell>
          <cell r="I169" t="str">
            <v>41</v>
          </cell>
        </row>
        <row r="170">
          <cell r="A170" t="str">
            <v>451058</v>
          </cell>
          <cell r="B170" t="str">
            <v>Young Award</v>
          </cell>
          <cell r="D170" t="str">
            <v>Martin, John R.</v>
          </cell>
          <cell r="E170" t="str">
            <v>E40</v>
          </cell>
          <cell r="F170" t="str">
            <v>S12</v>
          </cell>
          <cell r="G170" t="str">
            <v>D194</v>
          </cell>
          <cell r="H170" t="str">
            <v xml:space="preserve"> </v>
          </cell>
          <cell r="I170" t="str">
            <v>41</v>
          </cell>
        </row>
        <row r="171">
          <cell r="A171" t="str">
            <v>121206</v>
          </cell>
          <cell r="B171" t="str">
            <v>Ophthalmology</v>
          </cell>
          <cell r="D171" t="str">
            <v>Cruz, Oscar A.</v>
          </cell>
          <cell r="E171" t="str">
            <v>E40</v>
          </cell>
          <cell r="F171" t="str">
            <v>S12</v>
          </cell>
          <cell r="G171" t="str">
            <v>D195</v>
          </cell>
          <cell r="H171" t="str">
            <v xml:space="preserve"> </v>
          </cell>
          <cell r="I171" t="str">
            <v>11</v>
          </cell>
        </row>
        <row r="172">
          <cell r="A172" t="str">
            <v>181208</v>
          </cell>
          <cell r="B172" t="str">
            <v>HSC Endow Sub-Ophth</v>
          </cell>
          <cell r="D172" t="str">
            <v>Cruz, Oscar A.</v>
          </cell>
          <cell r="E172" t="str">
            <v>E40</v>
          </cell>
          <cell r="F172" t="str">
            <v>S12</v>
          </cell>
          <cell r="G172" t="str">
            <v>D195</v>
          </cell>
          <cell r="H172" t="str">
            <v xml:space="preserve"> </v>
          </cell>
          <cell r="I172" t="str">
            <v>11</v>
          </cell>
        </row>
        <row r="173">
          <cell r="A173" t="str">
            <v>200347</v>
          </cell>
          <cell r="B173" t="str">
            <v>Ophthal Residency De</v>
          </cell>
          <cell r="D173" t="str">
            <v>Cruz, Oscar A.</v>
          </cell>
          <cell r="E173" t="str">
            <v>E40</v>
          </cell>
          <cell r="F173" t="str">
            <v>S12</v>
          </cell>
          <cell r="G173" t="str">
            <v>D195</v>
          </cell>
          <cell r="H173" t="str">
            <v xml:space="preserve"> </v>
          </cell>
          <cell r="I173" t="str">
            <v>21</v>
          </cell>
        </row>
        <row r="174">
          <cell r="A174" t="str">
            <v>200636</v>
          </cell>
          <cell r="B174" t="str">
            <v>Stupp Foundation</v>
          </cell>
          <cell r="D174" t="str">
            <v>Cruz, Oscar A.</v>
          </cell>
          <cell r="E174" t="str">
            <v>E40</v>
          </cell>
          <cell r="F174" t="str">
            <v>S12</v>
          </cell>
          <cell r="G174" t="str">
            <v>D195</v>
          </cell>
          <cell r="H174" t="str">
            <v xml:space="preserve"> </v>
          </cell>
          <cell r="I174" t="str">
            <v>21</v>
          </cell>
        </row>
        <row r="175">
          <cell r="A175" t="str">
            <v>200645</v>
          </cell>
          <cell r="B175" t="str">
            <v>Ophthalmol Res Funds</v>
          </cell>
          <cell r="D175" t="str">
            <v>Cruz, Oscar A.</v>
          </cell>
          <cell r="E175" t="str">
            <v>E40</v>
          </cell>
          <cell r="F175" t="str">
            <v>S12</v>
          </cell>
          <cell r="G175" t="str">
            <v>D195</v>
          </cell>
          <cell r="H175" t="str">
            <v xml:space="preserve"> </v>
          </cell>
          <cell r="I175" t="str">
            <v>21</v>
          </cell>
        </row>
        <row r="176">
          <cell r="A176" t="str">
            <v>200862</v>
          </cell>
          <cell r="B176" t="str">
            <v>SLU Eye Institute</v>
          </cell>
          <cell r="D176" t="str">
            <v>Cruz, Oscar A.</v>
          </cell>
          <cell r="E176" t="str">
            <v>E40</v>
          </cell>
          <cell r="F176" t="str">
            <v>S12</v>
          </cell>
          <cell r="G176" t="str">
            <v>D195</v>
          </cell>
          <cell r="H176" t="str">
            <v xml:space="preserve"> </v>
          </cell>
          <cell r="I176" t="str">
            <v>21</v>
          </cell>
        </row>
        <row r="177">
          <cell r="A177" t="str">
            <v>200895</v>
          </cell>
          <cell r="B177" t="str">
            <v>Brod Fund</v>
          </cell>
          <cell r="D177" t="str">
            <v>Cruz, Oscar A.</v>
          </cell>
          <cell r="E177" t="str">
            <v>E40</v>
          </cell>
          <cell r="F177" t="str">
            <v>S12</v>
          </cell>
          <cell r="G177" t="str">
            <v>D195</v>
          </cell>
          <cell r="H177" t="str">
            <v xml:space="preserve"> </v>
          </cell>
          <cell r="I177" t="str">
            <v>21</v>
          </cell>
        </row>
        <row r="178">
          <cell r="A178" t="str">
            <v>201119</v>
          </cell>
          <cell r="B178" t="str">
            <v>Ophthal IC</v>
          </cell>
          <cell r="D178" t="str">
            <v>Cruz, Oscar A.</v>
          </cell>
          <cell r="E178" t="str">
            <v>E40</v>
          </cell>
          <cell r="F178" t="str">
            <v>S12</v>
          </cell>
          <cell r="G178" t="str">
            <v>D195</v>
          </cell>
          <cell r="H178" t="str">
            <v xml:space="preserve"> </v>
          </cell>
          <cell r="I178" t="str">
            <v>21</v>
          </cell>
        </row>
        <row r="179">
          <cell r="A179" t="str">
            <v>201870</v>
          </cell>
          <cell r="B179" t="str">
            <v>Young M T-Blindness</v>
          </cell>
          <cell r="D179" t="str">
            <v>Cruz, Oscar A.</v>
          </cell>
          <cell r="E179" t="str">
            <v>E40</v>
          </cell>
          <cell r="F179" t="str">
            <v>S12</v>
          </cell>
          <cell r="G179" t="str">
            <v>D195</v>
          </cell>
          <cell r="H179" t="str">
            <v xml:space="preserve"> </v>
          </cell>
          <cell r="I179" t="str">
            <v>21</v>
          </cell>
        </row>
        <row r="180">
          <cell r="A180" t="str">
            <v>202215</v>
          </cell>
          <cell r="B180" t="str">
            <v>SOM Ophthal Dept Pool</v>
          </cell>
          <cell r="D180" t="str">
            <v>Cruz, Oscar A.</v>
          </cell>
          <cell r="E180" t="str">
            <v>E40</v>
          </cell>
          <cell r="F180" t="str">
            <v>S12</v>
          </cell>
          <cell r="G180" t="str">
            <v>D195</v>
          </cell>
          <cell r="H180" t="str">
            <v xml:space="preserve"> </v>
          </cell>
          <cell r="I180" t="str">
            <v>21</v>
          </cell>
        </row>
        <row r="181">
          <cell r="A181" t="str">
            <v>202802</v>
          </cell>
          <cell r="B181" t="str">
            <v>Ahmad Directorship</v>
          </cell>
          <cell r="D181" t="str">
            <v>Cruz, Oscar A.</v>
          </cell>
          <cell r="E181" t="str">
            <v>E40</v>
          </cell>
          <cell r="F181" t="str">
            <v>S12</v>
          </cell>
          <cell r="G181" t="str">
            <v>D195</v>
          </cell>
          <cell r="H181" t="str">
            <v xml:space="preserve"> </v>
          </cell>
          <cell r="I181" t="str">
            <v>21</v>
          </cell>
        </row>
        <row r="182">
          <cell r="A182" t="str">
            <v>202863</v>
          </cell>
          <cell r="B182" t="str">
            <v>Shah Chair Quasi</v>
          </cell>
          <cell r="D182" t="str">
            <v>Cruz, Oscar A.</v>
          </cell>
          <cell r="E182" t="str">
            <v>E40</v>
          </cell>
          <cell r="F182" t="str">
            <v>S12</v>
          </cell>
          <cell r="G182" t="str">
            <v>D195</v>
          </cell>
          <cell r="H182" t="str">
            <v xml:space="preserve"> </v>
          </cell>
          <cell r="I182" t="str">
            <v>21</v>
          </cell>
        </row>
        <row r="183">
          <cell r="A183" t="str">
            <v>202890</v>
          </cell>
          <cell r="B183" t="str">
            <v>Dwyer Research</v>
          </cell>
          <cell r="D183" t="str">
            <v>Cruz, Oscar A.</v>
          </cell>
          <cell r="E183" t="str">
            <v>E40</v>
          </cell>
          <cell r="F183" t="str">
            <v>S12</v>
          </cell>
          <cell r="G183" t="str">
            <v>D195</v>
          </cell>
          <cell r="H183" t="str">
            <v xml:space="preserve"> </v>
          </cell>
          <cell r="I183" t="str">
            <v>21</v>
          </cell>
        </row>
        <row r="184">
          <cell r="A184" t="str">
            <v>202893</v>
          </cell>
          <cell r="B184" t="str">
            <v>Ophthalmology Alumni</v>
          </cell>
          <cell r="D184" t="str">
            <v>Cruz, Oscar A.</v>
          </cell>
          <cell r="E184" t="str">
            <v>E40</v>
          </cell>
          <cell r="F184" t="str">
            <v>S12</v>
          </cell>
          <cell r="G184" t="str">
            <v>D195</v>
          </cell>
          <cell r="H184" t="str">
            <v xml:space="preserve"> </v>
          </cell>
          <cell r="I184" t="str">
            <v>21</v>
          </cell>
        </row>
        <row r="185">
          <cell r="A185" t="str">
            <v>203325</v>
          </cell>
          <cell r="B185" t="str">
            <v>Ophthalmology Chair</v>
          </cell>
          <cell r="D185" t="str">
            <v>Cruz, Oscar A.</v>
          </cell>
          <cell r="E185" t="str">
            <v>E40</v>
          </cell>
          <cell r="F185" t="str">
            <v>S12</v>
          </cell>
          <cell r="G185" t="str">
            <v>D195</v>
          </cell>
          <cell r="H185" t="str">
            <v xml:space="preserve"> </v>
          </cell>
          <cell r="I185" t="str">
            <v>21</v>
          </cell>
        </row>
        <row r="186">
          <cell r="A186" t="str">
            <v>230254</v>
          </cell>
          <cell r="B186" t="str">
            <v>President's Research Fund-Kisselev</v>
          </cell>
          <cell r="D186" t="str">
            <v>Kisselev, Oleg G.</v>
          </cell>
          <cell r="E186" t="str">
            <v>E40</v>
          </cell>
          <cell r="F186" t="str">
            <v>S12</v>
          </cell>
          <cell r="G186" t="str">
            <v>D195</v>
          </cell>
          <cell r="H186" t="str">
            <v xml:space="preserve"> </v>
          </cell>
          <cell r="I186" t="str">
            <v>21</v>
          </cell>
          <cell r="J186" t="str">
            <v>05/01/2018</v>
          </cell>
          <cell r="K186" t="str">
            <v>04/30/2019</v>
          </cell>
        </row>
        <row r="187">
          <cell r="A187" t="str">
            <v>239195</v>
          </cell>
          <cell r="B187" t="str">
            <v>Ophthalmology-Alternate</v>
          </cell>
          <cell r="D187" t="str">
            <v>Cruz, Oscar A.</v>
          </cell>
          <cell r="E187" t="str">
            <v>E40</v>
          </cell>
          <cell r="F187" t="str">
            <v>S12</v>
          </cell>
          <cell r="G187" t="str">
            <v>D195</v>
          </cell>
          <cell r="H187" t="str">
            <v xml:space="preserve"> </v>
          </cell>
          <cell r="I187" t="str">
            <v>21</v>
          </cell>
        </row>
        <row r="188">
          <cell r="A188" t="str">
            <v>260160</v>
          </cell>
          <cell r="B188" t="str">
            <v>IDC Recovy-Kisselev</v>
          </cell>
          <cell r="D188" t="str">
            <v>Kisselev, Oleg G.</v>
          </cell>
          <cell r="E188" t="str">
            <v>E40</v>
          </cell>
          <cell r="F188" t="str">
            <v>S12</v>
          </cell>
          <cell r="G188" t="str">
            <v>D195</v>
          </cell>
          <cell r="H188" t="str">
            <v xml:space="preserve"> </v>
          </cell>
          <cell r="I188" t="str">
            <v>21</v>
          </cell>
        </row>
        <row r="189">
          <cell r="A189" t="str">
            <v>260161</v>
          </cell>
          <cell r="B189" t="str">
            <v>IDC Recovy-Cruz</v>
          </cell>
          <cell r="D189" t="str">
            <v>Cruz, Oscar A.</v>
          </cell>
          <cell r="E189" t="str">
            <v>E40</v>
          </cell>
          <cell r="F189" t="str">
            <v>S12</v>
          </cell>
          <cell r="G189" t="str">
            <v>D195</v>
          </cell>
          <cell r="H189" t="str">
            <v xml:space="preserve"> </v>
          </cell>
          <cell r="I189" t="str">
            <v>21</v>
          </cell>
        </row>
        <row r="190">
          <cell r="A190" t="str">
            <v>260162</v>
          </cell>
          <cell r="B190" t="str">
            <v>IDC Recovy-Stuart</v>
          </cell>
          <cell r="D190" t="str">
            <v>Stuart, Patrick M.</v>
          </cell>
          <cell r="E190" t="str">
            <v>E40</v>
          </cell>
          <cell r="F190" t="str">
            <v>S12</v>
          </cell>
          <cell r="G190" t="str">
            <v>D195</v>
          </cell>
          <cell r="H190" t="str">
            <v xml:space="preserve"> </v>
          </cell>
          <cell r="I190" t="str">
            <v>21</v>
          </cell>
        </row>
        <row r="191">
          <cell r="A191" t="str">
            <v>260336</v>
          </cell>
          <cell r="B191" t="str">
            <v>IDC Recovy-Chung</v>
          </cell>
          <cell r="D191" t="str">
            <v>Chung, Sophia M.</v>
          </cell>
          <cell r="E191" t="str">
            <v>E40</v>
          </cell>
          <cell r="F191" t="str">
            <v>S12</v>
          </cell>
          <cell r="G191" t="str">
            <v>D195</v>
          </cell>
          <cell r="H191" t="str">
            <v xml:space="preserve"> </v>
          </cell>
          <cell r="I191" t="str">
            <v>21</v>
          </cell>
        </row>
        <row r="192">
          <cell r="A192" t="str">
            <v>260411</v>
          </cell>
          <cell r="B192" t="str">
            <v>IDC Recovy-Davitt</v>
          </cell>
          <cell r="D192" t="str">
            <v>Davitt, Bradley V.</v>
          </cell>
          <cell r="E192" t="str">
            <v>E40</v>
          </cell>
          <cell r="F192" t="str">
            <v>S12</v>
          </cell>
          <cell r="G192" t="str">
            <v>D195</v>
          </cell>
          <cell r="H192" t="str">
            <v xml:space="preserve"> </v>
          </cell>
          <cell r="I192" t="str">
            <v>21</v>
          </cell>
        </row>
        <row r="193">
          <cell r="A193" t="str">
            <v>260565</v>
          </cell>
          <cell r="B193" t="str">
            <v>IDC Recovy-Gnana</v>
          </cell>
          <cell r="D193" t="str">
            <v>Gnana-Prakasam, Jaya P.</v>
          </cell>
          <cell r="E193" t="str">
            <v>E40</v>
          </cell>
          <cell r="F193" t="str">
            <v>S12</v>
          </cell>
          <cell r="G193" t="str">
            <v>D195</v>
          </cell>
          <cell r="H193" t="str">
            <v xml:space="preserve"> </v>
          </cell>
          <cell r="I193" t="str">
            <v>21</v>
          </cell>
        </row>
        <row r="194">
          <cell r="A194" t="str">
            <v>281997</v>
          </cell>
          <cell r="B194" t="str">
            <v>CTX-Early Onset Cataract</v>
          </cell>
          <cell r="D194" t="str">
            <v>Ghadban, Rafif</v>
          </cell>
          <cell r="E194" t="str">
            <v>E40</v>
          </cell>
          <cell r="F194" t="str">
            <v>S12</v>
          </cell>
          <cell r="G194" t="str">
            <v>D195</v>
          </cell>
          <cell r="H194" t="str">
            <v xml:space="preserve"> </v>
          </cell>
          <cell r="I194" t="str">
            <v>21</v>
          </cell>
          <cell r="J194" t="str">
            <v>04/01/2016</v>
          </cell>
          <cell r="K194" t="str">
            <v>06/30/2020</v>
          </cell>
        </row>
        <row r="195">
          <cell r="A195" t="str">
            <v>282129</v>
          </cell>
          <cell r="B195" t="str">
            <v>Luminopia C-AM-2</v>
          </cell>
          <cell r="D195" t="str">
            <v>Cruz, Oscar A.</v>
          </cell>
          <cell r="E195" t="str">
            <v>E40</v>
          </cell>
          <cell r="F195" t="str">
            <v>S12</v>
          </cell>
          <cell r="G195" t="str">
            <v>D195</v>
          </cell>
          <cell r="H195" t="str">
            <v xml:space="preserve"> </v>
          </cell>
          <cell r="I195" t="str">
            <v>21</v>
          </cell>
          <cell r="J195" t="str">
            <v>01/24/2019</v>
          </cell>
          <cell r="K195" t="str">
            <v>01/31/2021</v>
          </cell>
        </row>
        <row r="196">
          <cell r="A196" t="str">
            <v>305801</v>
          </cell>
          <cell r="B196" t="str">
            <v>JAEB - PEDIG (SUB)</v>
          </cell>
          <cell r="C196" t="str">
            <v>Cruz, Oscar A.</v>
          </cell>
          <cell r="D196" t="str">
            <v>Weiss, Luann M.</v>
          </cell>
          <cell r="E196" t="str">
            <v>E40</v>
          </cell>
          <cell r="F196" t="str">
            <v>S12</v>
          </cell>
          <cell r="G196" t="str">
            <v>D195</v>
          </cell>
          <cell r="H196" t="str">
            <v xml:space="preserve"> </v>
          </cell>
          <cell r="I196" t="str">
            <v>31</v>
          </cell>
          <cell r="J196" t="str">
            <v>01/01/2009</v>
          </cell>
          <cell r="K196" t="str">
            <v>12/31/2018</v>
          </cell>
        </row>
        <row r="197">
          <cell r="A197" t="str">
            <v>310677</v>
          </cell>
          <cell r="B197" t="str">
            <v>Regulation of Renin-Angiotensin Sys</v>
          </cell>
          <cell r="C197" t="str">
            <v>Gnana-Prakasam, Jaya P.</v>
          </cell>
          <cell r="D197" t="str">
            <v>Weiss, Luann M.</v>
          </cell>
          <cell r="E197" t="str">
            <v>E40</v>
          </cell>
          <cell r="F197" t="str">
            <v>S12</v>
          </cell>
          <cell r="G197" t="str">
            <v>D195</v>
          </cell>
          <cell r="H197" t="str">
            <v xml:space="preserve"> </v>
          </cell>
          <cell r="I197" t="str">
            <v>31</v>
          </cell>
          <cell r="J197" t="str">
            <v>07/01/2017</v>
          </cell>
          <cell r="K197" t="str">
            <v>04/30/2019</v>
          </cell>
        </row>
        <row r="198">
          <cell r="A198" t="str">
            <v>310876</v>
          </cell>
          <cell r="B198" t="str">
            <v>Efficacy of HSV-1 0?NLS vaccine in</v>
          </cell>
          <cell r="C198" t="str">
            <v>Stuart, Patrick M.</v>
          </cell>
          <cell r="D198" t="str">
            <v>Weiss, Luann M.</v>
          </cell>
          <cell r="E198" t="str">
            <v>E40</v>
          </cell>
          <cell r="F198" t="str">
            <v>S12</v>
          </cell>
          <cell r="G198" t="str">
            <v>D195</v>
          </cell>
          <cell r="H198" t="str">
            <v xml:space="preserve"> </v>
          </cell>
          <cell r="I198" t="str">
            <v>31</v>
          </cell>
          <cell r="J198" t="str">
            <v>02/13/2019</v>
          </cell>
          <cell r="K198" t="str">
            <v>02/12/2021</v>
          </cell>
        </row>
        <row r="199">
          <cell r="A199" t="str">
            <v>320807</v>
          </cell>
          <cell r="B199" t="str">
            <v>Postnatal Growth &amp; Retinapathy of</v>
          </cell>
          <cell r="C199" t="str">
            <v>Davitt, Bradley V.</v>
          </cell>
          <cell r="D199" t="str">
            <v>Weiss, Luann M.</v>
          </cell>
          <cell r="E199" t="str">
            <v>E40</v>
          </cell>
          <cell r="F199" t="str">
            <v>S12</v>
          </cell>
          <cell r="G199" t="str">
            <v>D195</v>
          </cell>
          <cell r="H199" t="str">
            <v xml:space="preserve"> </v>
          </cell>
          <cell r="I199" t="str">
            <v>31</v>
          </cell>
          <cell r="J199" t="str">
            <v>09/01/2016</v>
          </cell>
          <cell r="K199" t="str">
            <v>08/31/2018</v>
          </cell>
        </row>
        <row r="200">
          <cell r="A200" t="str">
            <v>320932</v>
          </cell>
          <cell r="B200" t="str">
            <v>Contribution of sympathetic nerves</v>
          </cell>
          <cell r="C200" t="str">
            <v>Stuart, Patrick M.</v>
          </cell>
          <cell r="D200" t="str">
            <v>Weiss, Luann M.</v>
          </cell>
          <cell r="E200" t="str">
            <v>E40</v>
          </cell>
          <cell r="F200" t="str">
            <v>S12</v>
          </cell>
          <cell r="G200" t="str">
            <v>D195</v>
          </cell>
          <cell r="H200" t="str">
            <v xml:space="preserve"> </v>
          </cell>
          <cell r="I200" t="str">
            <v>31</v>
          </cell>
          <cell r="J200" t="str">
            <v>04/01/2017</v>
          </cell>
          <cell r="K200" t="str">
            <v>03/31/2019</v>
          </cell>
        </row>
        <row r="201">
          <cell r="A201" t="str">
            <v>321017</v>
          </cell>
          <cell r="B201" t="str">
            <v>Regulation of retinal rod transduci</v>
          </cell>
          <cell r="C201" t="str">
            <v>Kisselev, Oleg G.</v>
          </cell>
          <cell r="D201" t="str">
            <v>Weiss, Luann M.</v>
          </cell>
          <cell r="E201" t="str">
            <v>E40</v>
          </cell>
          <cell r="F201" t="str">
            <v>S12</v>
          </cell>
          <cell r="G201" t="str">
            <v>D195</v>
          </cell>
          <cell r="H201" t="str">
            <v xml:space="preserve"> </v>
          </cell>
          <cell r="I201" t="str">
            <v>31</v>
          </cell>
          <cell r="J201" t="str">
            <v>05/01/2018</v>
          </cell>
          <cell r="K201" t="str">
            <v>04/30/2021</v>
          </cell>
        </row>
        <row r="202">
          <cell r="A202" t="str">
            <v>321097</v>
          </cell>
          <cell r="B202" t="str">
            <v>Surgical IIH Treatment Trial</v>
          </cell>
          <cell r="C202" t="str">
            <v>Chung, Sophia M.</v>
          </cell>
          <cell r="D202" t="str">
            <v>Weiss, Luann M.</v>
          </cell>
          <cell r="E202" t="str">
            <v>E40</v>
          </cell>
          <cell r="F202" t="str">
            <v>S12</v>
          </cell>
          <cell r="G202" t="str">
            <v>D195</v>
          </cell>
          <cell r="H202" t="str">
            <v xml:space="preserve"> </v>
          </cell>
          <cell r="I202" t="str">
            <v>31</v>
          </cell>
          <cell r="J202" t="str">
            <v>07/01/2017</v>
          </cell>
          <cell r="K202" t="str">
            <v>06/30/2018</v>
          </cell>
        </row>
        <row r="203">
          <cell r="A203" t="str">
            <v>321108</v>
          </cell>
          <cell r="B203" t="str">
            <v>Surgical IIH Treatment Trial</v>
          </cell>
          <cell r="C203" t="str">
            <v>Chung, Sophia M.</v>
          </cell>
          <cell r="D203" t="str">
            <v>Weiss, Luann M.</v>
          </cell>
          <cell r="E203" t="str">
            <v>E40</v>
          </cell>
          <cell r="F203" t="str">
            <v>S12</v>
          </cell>
          <cell r="G203" t="str">
            <v>D195</v>
          </cell>
          <cell r="H203" t="str">
            <v xml:space="preserve"> </v>
          </cell>
          <cell r="I203" t="str">
            <v>31</v>
          </cell>
          <cell r="J203" t="str">
            <v>07/01/2018</v>
          </cell>
          <cell r="K203" t="str">
            <v>06/30/2019</v>
          </cell>
        </row>
        <row r="204">
          <cell r="A204" t="str">
            <v>400185</v>
          </cell>
          <cell r="B204" t="str">
            <v>Stuever Celia M Fdn</v>
          </cell>
          <cell r="D204" t="str">
            <v>Cruz, Oscar A.</v>
          </cell>
          <cell r="E204" t="str">
            <v>E40</v>
          </cell>
          <cell r="F204" t="str">
            <v>S12</v>
          </cell>
          <cell r="G204" t="str">
            <v>D195</v>
          </cell>
          <cell r="H204" t="str">
            <v xml:space="preserve"> </v>
          </cell>
          <cell r="I204" t="str">
            <v>41</v>
          </cell>
        </row>
        <row r="205">
          <cell r="A205" t="str">
            <v>400218</v>
          </cell>
          <cell r="B205" t="str">
            <v>Luedde Ophthalmic Le</v>
          </cell>
          <cell r="D205" t="str">
            <v>Cruz, Oscar A.</v>
          </cell>
          <cell r="E205" t="str">
            <v>E40</v>
          </cell>
          <cell r="F205" t="str">
            <v>S12</v>
          </cell>
          <cell r="G205" t="str">
            <v>D195</v>
          </cell>
          <cell r="H205" t="str">
            <v xml:space="preserve"> </v>
          </cell>
          <cell r="I205" t="str">
            <v>41</v>
          </cell>
        </row>
        <row r="206">
          <cell r="A206" t="str">
            <v>400416</v>
          </cell>
          <cell r="B206" t="str">
            <v>Davisson Chair</v>
          </cell>
          <cell r="D206" t="str">
            <v>Cruz, Oscar A.</v>
          </cell>
          <cell r="E206" t="str">
            <v>E40</v>
          </cell>
          <cell r="F206" t="str">
            <v>S12</v>
          </cell>
          <cell r="G206" t="str">
            <v>D195</v>
          </cell>
          <cell r="H206" t="str">
            <v xml:space="preserve"> </v>
          </cell>
          <cell r="I206" t="str">
            <v>41</v>
          </cell>
        </row>
        <row r="207">
          <cell r="A207" t="str">
            <v>400602</v>
          </cell>
          <cell r="B207" t="str">
            <v>Boldizar MD Albert G</v>
          </cell>
          <cell r="D207" t="str">
            <v>Cruz, Oscar A.</v>
          </cell>
          <cell r="E207" t="str">
            <v>E40</v>
          </cell>
          <cell r="F207" t="str">
            <v>S12</v>
          </cell>
          <cell r="G207" t="str">
            <v>D195</v>
          </cell>
          <cell r="H207" t="str">
            <v xml:space="preserve"> </v>
          </cell>
          <cell r="I207" t="str">
            <v>41</v>
          </cell>
        </row>
        <row r="208">
          <cell r="A208" t="str">
            <v>400945</v>
          </cell>
          <cell r="B208" t="str">
            <v>Jerrold Annual Award</v>
          </cell>
          <cell r="D208" t="str">
            <v>Cruz, Oscar A.</v>
          </cell>
          <cell r="E208" t="str">
            <v>E40</v>
          </cell>
          <cell r="F208" t="str">
            <v>S12</v>
          </cell>
          <cell r="G208" t="str">
            <v>D195</v>
          </cell>
          <cell r="H208" t="str">
            <v xml:space="preserve"> </v>
          </cell>
          <cell r="I208" t="str">
            <v>41</v>
          </cell>
        </row>
        <row r="209">
          <cell r="A209" t="str">
            <v>401293</v>
          </cell>
          <cell r="B209" t="str">
            <v>Shah Lecture</v>
          </cell>
          <cell r="D209" t="str">
            <v>Cruz, Oscar A.</v>
          </cell>
          <cell r="E209" t="str">
            <v>E40</v>
          </cell>
          <cell r="F209" t="str">
            <v>S12</v>
          </cell>
          <cell r="G209" t="str">
            <v>D195</v>
          </cell>
          <cell r="H209" t="str">
            <v xml:space="preserve"> </v>
          </cell>
          <cell r="I209" t="str">
            <v>41</v>
          </cell>
        </row>
        <row r="210">
          <cell r="A210" t="str">
            <v>401414</v>
          </cell>
          <cell r="B210" t="str">
            <v>Shah Lectureship</v>
          </cell>
          <cell r="D210" t="str">
            <v>Cruz, Oscar A.</v>
          </cell>
          <cell r="E210" t="str">
            <v>E40</v>
          </cell>
          <cell r="F210" t="str">
            <v>S12</v>
          </cell>
          <cell r="G210" t="str">
            <v>D195</v>
          </cell>
          <cell r="H210" t="str">
            <v xml:space="preserve"> </v>
          </cell>
          <cell r="I210" t="str">
            <v>41</v>
          </cell>
        </row>
        <row r="211">
          <cell r="A211" t="str">
            <v>401497</v>
          </cell>
          <cell r="B211" t="str">
            <v>Shah Chair</v>
          </cell>
          <cell r="D211" t="str">
            <v>Cruz, Oscar A.</v>
          </cell>
          <cell r="E211" t="str">
            <v>E40</v>
          </cell>
          <cell r="F211" t="str">
            <v>S12</v>
          </cell>
          <cell r="G211" t="str">
            <v>D195</v>
          </cell>
          <cell r="H211" t="str">
            <v xml:space="preserve"> </v>
          </cell>
          <cell r="I211" t="str">
            <v>41</v>
          </cell>
        </row>
        <row r="212">
          <cell r="A212" t="str">
            <v>450275</v>
          </cell>
          <cell r="B212" t="str">
            <v>Stafford Alumni Lect</v>
          </cell>
          <cell r="D212" t="str">
            <v>Cruz, Oscar A.</v>
          </cell>
          <cell r="E212" t="str">
            <v>E40</v>
          </cell>
          <cell r="F212" t="str">
            <v>S12</v>
          </cell>
          <cell r="G212" t="str">
            <v>D195</v>
          </cell>
          <cell r="H212" t="str">
            <v xml:space="preserve"> </v>
          </cell>
          <cell r="I212" t="str">
            <v>41</v>
          </cell>
        </row>
        <row r="213">
          <cell r="A213" t="str">
            <v>885160</v>
          </cell>
          <cell r="B213" t="str">
            <v>A&amp;R Ophthal</v>
          </cell>
          <cell r="D213" t="str">
            <v>Cruz, Oscar A.</v>
          </cell>
          <cell r="E213" t="str">
            <v>E40</v>
          </cell>
          <cell r="F213" t="str">
            <v>S12</v>
          </cell>
          <cell r="G213" t="str">
            <v>D195</v>
          </cell>
          <cell r="H213" t="str">
            <v xml:space="preserve"> </v>
          </cell>
          <cell r="I213" t="str">
            <v>81</v>
          </cell>
        </row>
        <row r="214">
          <cell r="A214" t="str">
            <v>887920</v>
          </cell>
          <cell r="B214" t="str">
            <v>Opht - Admin &amp; Gen</v>
          </cell>
          <cell r="D214" t="str">
            <v>Cruz, Oscar A.</v>
          </cell>
          <cell r="E214" t="str">
            <v>E40</v>
          </cell>
          <cell r="F214" t="str">
            <v>S12</v>
          </cell>
          <cell r="G214" t="str">
            <v>D195</v>
          </cell>
          <cell r="H214" t="str">
            <v xml:space="preserve"> </v>
          </cell>
          <cell r="I214" t="str">
            <v>81</v>
          </cell>
        </row>
        <row r="215">
          <cell r="A215" t="str">
            <v>887924</v>
          </cell>
          <cell r="B215" t="str">
            <v>Clinical Services</v>
          </cell>
          <cell r="D215" t="str">
            <v>Cruz, Oscar A.</v>
          </cell>
          <cell r="E215" t="str">
            <v>E40</v>
          </cell>
          <cell r="F215" t="str">
            <v>S12</v>
          </cell>
          <cell r="G215" t="str">
            <v>D195</v>
          </cell>
          <cell r="H215" t="str">
            <v xml:space="preserve"> </v>
          </cell>
          <cell r="I215" t="str">
            <v>81</v>
          </cell>
        </row>
        <row r="216">
          <cell r="A216" t="str">
            <v>887925</v>
          </cell>
          <cell r="B216" t="str">
            <v>Contact Lens</v>
          </cell>
          <cell r="D216" t="str">
            <v>Cruz, Oscar A.</v>
          </cell>
          <cell r="E216" t="str">
            <v>E40</v>
          </cell>
          <cell r="F216" t="str">
            <v>S12</v>
          </cell>
          <cell r="G216" t="str">
            <v>D195</v>
          </cell>
          <cell r="H216" t="str">
            <v xml:space="preserve"> </v>
          </cell>
          <cell r="I216" t="str">
            <v>81</v>
          </cell>
        </row>
        <row r="217">
          <cell r="A217" t="str">
            <v>887927</v>
          </cell>
          <cell r="B217" t="str">
            <v>Low Vision</v>
          </cell>
          <cell r="D217" t="str">
            <v>Cruz, Oscar A.</v>
          </cell>
          <cell r="E217" t="str">
            <v>E40</v>
          </cell>
          <cell r="F217" t="str">
            <v>S12</v>
          </cell>
          <cell r="G217" t="str">
            <v>D195</v>
          </cell>
          <cell r="H217" t="str">
            <v xml:space="preserve"> </v>
          </cell>
          <cell r="I217" t="str">
            <v>81</v>
          </cell>
        </row>
        <row r="218">
          <cell r="A218" t="str">
            <v>887930</v>
          </cell>
          <cell r="B218" t="str">
            <v>Optical Shop</v>
          </cell>
          <cell r="D218" t="str">
            <v>Cruz, Oscar A.</v>
          </cell>
          <cell r="E218" t="str">
            <v>E40</v>
          </cell>
          <cell r="F218" t="str">
            <v>S12</v>
          </cell>
          <cell r="G218" t="str">
            <v>D195</v>
          </cell>
          <cell r="H218" t="str">
            <v xml:space="preserve"> </v>
          </cell>
          <cell r="I218" t="str">
            <v>81</v>
          </cell>
        </row>
        <row r="219">
          <cell r="A219" t="str">
            <v>887933</v>
          </cell>
          <cell r="B219" t="str">
            <v>Clinical Support</v>
          </cell>
          <cell r="D219" t="str">
            <v>Cruz, Oscar A.</v>
          </cell>
          <cell r="E219" t="str">
            <v>E40</v>
          </cell>
          <cell r="F219" t="str">
            <v>S12</v>
          </cell>
          <cell r="G219" t="str">
            <v>D195</v>
          </cell>
          <cell r="H219" t="str">
            <v xml:space="preserve"> </v>
          </cell>
          <cell r="I219" t="str">
            <v>81</v>
          </cell>
        </row>
        <row r="220">
          <cell r="A220" t="str">
            <v>888391</v>
          </cell>
          <cell r="B220" t="str">
            <v>OP-Cornea</v>
          </cell>
          <cell r="D220" t="str">
            <v>Cruz, Oscar A.</v>
          </cell>
          <cell r="E220" t="str">
            <v>E40</v>
          </cell>
          <cell r="F220" t="str">
            <v>S12</v>
          </cell>
          <cell r="G220" t="str">
            <v>D195</v>
          </cell>
          <cell r="H220" t="str">
            <v xml:space="preserve"> </v>
          </cell>
          <cell r="I220" t="str">
            <v>81</v>
          </cell>
        </row>
        <row r="221">
          <cell r="A221" t="str">
            <v>888392</v>
          </cell>
          <cell r="B221" t="str">
            <v>OP-Comprehensive</v>
          </cell>
          <cell r="D221" t="str">
            <v>Cruz, Oscar A.</v>
          </cell>
          <cell r="E221" t="str">
            <v>E40</v>
          </cell>
          <cell r="F221" t="str">
            <v>S12</v>
          </cell>
          <cell r="G221" t="str">
            <v>D195</v>
          </cell>
          <cell r="H221" t="str">
            <v xml:space="preserve"> </v>
          </cell>
          <cell r="I221" t="str">
            <v>81</v>
          </cell>
        </row>
        <row r="222">
          <cell r="A222" t="str">
            <v>888393</v>
          </cell>
          <cell r="B222" t="str">
            <v>OP-Pediatric</v>
          </cell>
          <cell r="D222" t="str">
            <v>Cruz, Oscar A.</v>
          </cell>
          <cell r="E222" t="str">
            <v>E40</v>
          </cell>
          <cell r="F222" t="str">
            <v>S12</v>
          </cell>
          <cell r="G222" t="str">
            <v>D195</v>
          </cell>
          <cell r="H222" t="str">
            <v xml:space="preserve"> </v>
          </cell>
          <cell r="I222" t="str">
            <v>81</v>
          </cell>
        </row>
        <row r="223">
          <cell r="A223" t="str">
            <v>888394</v>
          </cell>
          <cell r="B223" t="str">
            <v>OP-Glaucoma</v>
          </cell>
          <cell r="D223" t="str">
            <v>Cruz, Oscar A.</v>
          </cell>
          <cell r="E223" t="str">
            <v>E40</v>
          </cell>
          <cell r="F223" t="str">
            <v>S12</v>
          </cell>
          <cell r="G223" t="str">
            <v>D195</v>
          </cell>
          <cell r="H223" t="str">
            <v xml:space="preserve"> </v>
          </cell>
          <cell r="I223" t="str">
            <v>81</v>
          </cell>
        </row>
        <row r="224">
          <cell r="A224" t="str">
            <v>888395</v>
          </cell>
          <cell r="B224" t="str">
            <v>OP-Oculoplastics</v>
          </cell>
          <cell r="D224" t="str">
            <v>Cruz, Oscar A.</v>
          </cell>
          <cell r="E224" t="str">
            <v>E40</v>
          </cell>
          <cell r="F224" t="str">
            <v>S12</v>
          </cell>
          <cell r="G224" t="str">
            <v>D195</v>
          </cell>
          <cell r="H224" t="str">
            <v xml:space="preserve"> </v>
          </cell>
          <cell r="I224" t="str">
            <v>81</v>
          </cell>
        </row>
        <row r="225">
          <cell r="A225" t="str">
            <v>888396</v>
          </cell>
          <cell r="B225" t="str">
            <v>OP-Retina</v>
          </cell>
          <cell r="D225" t="str">
            <v>Cruz, Oscar A.</v>
          </cell>
          <cell r="E225" t="str">
            <v>E40</v>
          </cell>
          <cell r="F225" t="str">
            <v>S12</v>
          </cell>
          <cell r="G225" t="str">
            <v>D195</v>
          </cell>
          <cell r="H225" t="str">
            <v xml:space="preserve"> </v>
          </cell>
          <cell r="I225" t="str">
            <v>81</v>
          </cell>
        </row>
        <row r="226">
          <cell r="A226" t="str">
            <v>888397</v>
          </cell>
          <cell r="B226" t="str">
            <v>OP-NeuroOphthalmology</v>
          </cell>
          <cell r="D226" t="str">
            <v>Cruz, Oscar A.</v>
          </cell>
          <cell r="E226" t="str">
            <v>E40</v>
          </cell>
          <cell r="F226" t="str">
            <v>S12</v>
          </cell>
          <cell r="G226" t="str">
            <v>D195</v>
          </cell>
          <cell r="H226" t="str">
            <v xml:space="preserve"> </v>
          </cell>
          <cell r="I226" t="str">
            <v>81</v>
          </cell>
        </row>
        <row r="227">
          <cell r="A227" t="str">
            <v>888756</v>
          </cell>
          <cell r="B227" t="str">
            <v>Rsdt Ophthalmology</v>
          </cell>
          <cell r="D227" t="str">
            <v>Cruz, Oscar A.</v>
          </cell>
          <cell r="E227" t="str">
            <v>E40</v>
          </cell>
          <cell r="F227" t="str">
            <v>S12</v>
          </cell>
          <cell r="G227" t="str">
            <v>D195</v>
          </cell>
          <cell r="H227" t="str">
            <v xml:space="preserve"> </v>
          </cell>
          <cell r="I227" t="str">
            <v>81</v>
          </cell>
        </row>
        <row r="228">
          <cell r="A228" t="str">
            <v>181210</v>
          </cell>
          <cell r="B228" t="str">
            <v>HSC Endow Sub-Radiol</v>
          </cell>
          <cell r="D228" t="str">
            <v>Brown, Jeffrey J.</v>
          </cell>
          <cell r="E228" t="str">
            <v>E40</v>
          </cell>
          <cell r="F228" t="str">
            <v>S12</v>
          </cell>
          <cell r="G228" t="str">
            <v>D197</v>
          </cell>
          <cell r="H228" t="str">
            <v xml:space="preserve"> </v>
          </cell>
          <cell r="I228" t="str">
            <v>11</v>
          </cell>
        </row>
        <row r="229">
          <cell r="A229" t="str">
            <v>200025</v>
          </cell>
          <cell r="B229" t="str">
            <v>Radiology-Research A</v>
          </cell>
          <cell r="D229" t="str">
            <v>Brown, Jeffrey J.</v>
          </cell>
          <cell r="E229" t="str">
            <v>E40</v>
          </cell>
          <cell r="F229" t="str">
            <v>S12</v>
          </cell>
          <cell r="G229" t="str">
            <v>D197</v>
          </cell>
          <cell r="H229" t="str">
            <v xml:space="preserve"> </v>
          </cell>
          <cell r="I229" t="str">
            <v>21</v>
          </cell>
        </row>
        <row r="230">
          <cell r="A230" t="str">
            <v>200287</v>
          </cell>
          <cell r="B230" t="str">
            <v>Radiology Profession</v>
          </cell>
          <cell r="D230" t="str">
            <v>Brown, Jeffrey J.</v>
          </cell>
          <cell r="E230" t="str">
            <v>E40</v>
          </cell>
          <cell r="F230" t="str">
            <v>S12</v>
          </cell>
          <cell r="G230" t="str">
            <v>D197</v>
          </cell>
          <cell r="H230" t="str">
            <v xml:space="preserve"> </v>
          </cell>
          <cell r="I230" t="str">
            <v>21</v>
          </cell>
        </row>
        <row r="231">
          <cell r="A231" t="str">
            <v>201125</v>
          </cell>
          <cell r="B231" t="str">
            <v>Radiology IC</v>
          </cell>
          <cell r="D231" t="str">
            <v>Brown, Jeffrey J.</v>
          </cell>
          <cell r="E231" t="str">
            <v>E40</v>
          </cell>
          <cell r="F231" t="str">
            <v>S12</v>
          </cell>
          <cell r="G231" t="str">
            <v>D197</v>
          </cell>
          <cell r="H231" t="str">
            <v xml:space="preserve"> </v>
          </cell>
          <cell r="I231" t="str">
            <v>21</v>
          </cell>
        </row>
        <row r="232">
          <cell r="A232" t="str">
            <v>202222</v>
          </cell>
          <cell r="B232" t="str">
            <v>SOM Radiol Dept Pool</v>
          </cell>
          <cell r="D232" t="str">
            <v>Brown, Jeffrey J.</v>
          </cell>
          <cell r="E232" t="str">
            <v>E40</v>
          </cell>
          <cell r="F232" t="str">
            <v>S12</v>
          </cell>
          <cell r="G232" t="str">
            <v>D197</v>
          </cell>
          <cell r="H232" t="str">
            <v xml:space="preserve"> </v>
          </cell>
          <cell r="I232" t="str">
            <v>21</v>
          </cell>
        </row>
        <row r="233">
          <cell r="A233" t="str">
            <v>203002</v>
          </cell>
          <cell r="B233" t="str">
            <v>Chairman Set Up</v>
          </cell>
          <cell r="D233" t="str">
            <v>Brown, Jeffrey J.</v>
          </cell>
          <cell r="E233" t="str">
            <v>E40</v>
          </cell>
          <cell r="F233" t="str">
            <v>S12</v>
          </cell>
          <cell r="G233" t="str">
            <v>D197</v>
          </cell>
          <cell r="H233" t="str">
            <v xml:space="preserve"> </v>
          </cell>
          <cell r="I233" t="str">
            <v>21</v>
          </cell>
        </row>
        <row r="234">
          <cell r="A234" t="str">
            <v>203541</v>
          </cell>
          <cell r="B234" t="str">
            <v>CME-Terumo</v>
          </cell>
          <cell r="D234" t="str">
            <v>Pereira, Keith</v>
          </cell>
          <cell r="E234" t="str">
            <v>E40</v>
          </cell>
          <cell r="F234" t="str">
            <v>S12</v>
          </cell>
          <cell r="G234" t="str">
            <v>D197</v>
          </cell>
          <cell r="H234" t="str">
            <v xml:space="preserve"> </v>
          </cell>
          <cell r="I234" t="str">
            <v>21</v>
          </cell>
        </row>
        <row r="235">
          <cell r="A235" t="str">
            <v>203561</v>
          </cell>
          <cell r="B235" t="str">
            <v>Terumo Showcase</v>
          </cell>
          <cell r="D235" t="str">
            <v>Vaheesan, Kirubahara</v>
          </cell>
          <cell r="E235" t="str">
            <v>E40</v>
          </cell>
          <cell r="F235" t="str">
            <v>S12</v>
          </cell>
          <cell r="G235" t="str">
            <v>D197</v>
          </cell>
          <cell r="H235" t="str">
            <v xml:space="preserve"> </v>
          </cell>
          <cell r="I235" t="str">
            <v>21</v>
          </cell>
        </row>
        <row r="236">
          <cell r="A236" t="str">
            <v>260544</v>
          </cell>
          <cell r="B236" t="str">
            <v>IDC Recovy-Farmakis</v>
          </cell>
          <cell r="D236" t="str">
            <v>Farmakis, Shannon G.</v>
          </cell>
          <cell r="E236" t="str">
            <v>E40</v>
          </cell>
          <cell r="F236" t="str">
            <v>S12</v>
          </cell>
          <cell r="G236" t="str">
            <v>D197</v>
          </cell>
          <cell r="H236" t="str">
            <v xml:space="preserve"> </v>
          </cell>
          <cell r="I236" t="str">
            <v>21</v>
          </cell>
        </row>
        <row r="237">
          <cell r="A237" t="str">
            <v>281923</v>
          </cell>
          <cell r="B237" t="str">
            <v>REASSURE Clinical Trial</v>
          </cell>
          <cell r="D237" t="str">
            <v>Osman, Medhat M.</v>
          </cell>
          <cell r="E237" t="str">
            <v>E40</v>
          </cell>
          <cell r="F237" t="str">
            <v>S12</v>
          </cell>
          <cell r="G237" t="str">
            <v>D197</v>
          </cell>
          <cell r="H237" t="str">
            <v xml:space="preserve"> </v>
          </cell>
          <cell r="I237" t="str">
            <v>21</v>
          </cell>
          <cell r="J237" t="str">
            <v>04/24/2015</v>
          </cell>
          <cell r="K237" t="str">
            <v>04/30/2017</v>
          </cell>
        </row>
        <row r="238">
          <cell r="A238" t="str">
            <v>281943</v>
          </cell>
          <cell r="B238" t="str">
            <v>GE Healthcare-Shearwave</v>
          </cell>
          <cell r="D238" t="str">
            <v>Farmakis, Shannon G.</v>
          </cell>
          <cell r="E238" t="str">
            <v>E40</v>
          </cell>
          <cell r="F238" t="str">
            <v>S12</v>
          </cell>
          <cell r="G238" t="str">
            <v>D197</v>
          </cell>
          <cell r="H238" t="str">
            <v xml:space="preserve"> </v>
          </cell>
          <cell r="I238" t="str">
            <v>21</v>
          </cell>
          <cell r="J238" t="str">
            <v>10/30/2015</v>
          </cell>
          <cell r="K238" t="str">
            <v>06/30/2019</v>
          </cell>
        </row>
        <row r="239">
          <cell r="A239" t="str">
            <v>281955</v>
          </cell>
          <cell r="B239" t="str">
            <v>Guerbet-Dotarem</v>
          </cell>
          <cell r="D239" t="str">
            <v>Farmakis, Shannon G.</v>
          </cell>
          <cell r="E239" t="str">
            <v>E40</v>
          </cell>
          <cell r="F239" t="str">
            <v>S12</v>
          </cell>
          <cell r="G239" t="str">
            <v>D197</v>
          </cell>
          <cell r="H239" t="str">
            <v xml:space="preserve"> </v>
          </cell>
          <cell r="I239" t="str">
            <v>21</v>
          </cell>
          <cell r="J239" t="str">
            <v>12/22/2015</v>
          </cell>
          <cell r="K239" t="str">
            <v>11/30/2019</v>
          </cell>
        </row>
        <row r="240">
          <cell r="A240" t="str">
            <v>282008</v>
          </cell>
          <cell r="B240" t="str">
            <v>Sirtex-RESin</v>
          </cell>
          <cell r="D240" t="str">
            <v>Vaheesan, Kirubahara</v>
          </cell>
          <cell r="E240" t="str">
            <v>E40</v>
          </cell>
          <cell r="F240" t="str">
            <v>S12</v>
          </cell>
          <cell r="G240" t="str">
            <v>D197</v>
          </cell>
          <cell r="H240" t="str">
            <v xml:space="preserve"> </v>
          </cell>
          <cell r="I240" t="str">
            <v>21</v>
          </cell>
          <cell r="J240" t="str">
            <v>09/03/2016</v>
          </cell>
          <cell r="K240" t="str">
            <v>09/30/2020</v>
          </cell>
        </row>
        <row r="241">
          <cell r="A241" t="str">
            <v>282085</v>
          </cell>
          <cell r="B241" t="str">
            <v>Siemens - PAE in Radiology</v>
          </cell>
          <cell r="D241" t="str">
            <v>Vaheesan, Kirubahara</v>
          </cell>
          <cell r="E241" t="str">
            <v>E40</v>
          </cell>
          <cell r="F241" t="str">
            <v>S12</v>
          </cell>
          <cell r="G241" t="str">
            <v>D197</v>
          </cell>
          <cell r="H241" t="str">
            <v xml:space="preserve"> </v>
          </cell>
          <cell r="I241" t="str">
            <v>21</v>
          </cell>
          <cell r="J241" t="str">
            <v>11/01/2017</v>
          </cell>
          <cell r="K241" t="str">
            <v>08/31/2019</v>
          </cell>
        </row>
        <row r="242">
          <cell r="A242" t="str">
            <v>282107</v>
          </cell>
          <cell r="B242" t="str">
            <v>PRESERVE</v>
          </cell>
          <cell r="D242" t="str">
            <v>Fang, Adam S.</v>
          </cell>
          <cell r="E242" t="str">
            <v>E40</v>
          </cell>
          <cell r="F242" t="str">
            <v>S12</v>
          </cell>
          <cell r="G242" t="str">
            <v>D197</v>
          </cell>
          <cell r="H242" t="str">
            <v xml:space="preserve"> </v>
          </cell>
          <cell r="I242" t="str">
            <v>21</v>
          </cell>
          <cell r="J242" t="str">
            <v>04/30/2018</v>
          </cell>
          <cell r="K242" t="str">
            <v>04/30/2020</v>
          </cell>
        </row>
        <row r="243">
          <cell r="A243" t="str">
            <v>282130</v>
          </cell>
          <cell r="B243" t="str">
            <v>PSMA-617-01</v>
          </cell>
          <cell r="D243" t="str">
            <v>Osman, Medhat M.</v>
          </cell>
          <cell r="E243" t="str">
            <v>E40</v>
          </cell>
          <cell r="F243" t="str">
            <v>S12</v>
          </cell>
          <cell r="G243" t="str">
            <v>D197</v>
          </cell>
          <cell r="H243" t="str">
            <v xml:space="preserve"> </v>
          </cell>
          <cell r="I243" t="str">
            <v>21</v>
          </cell>
          <cell r="J243" t="str">
            <v>01/09/2019</v>
          </cell>
          <cell r="K243" t="str">
            <v>01/31/2021</v>
          </cell>
        </row>
        <row r="244">
          <cell r="A244" t="str">
            <v>292312</v>
          </cell>
          <cell r="B244" t="str">
            <v>Liver Center Award-Pereira</v>
          </cell>
          <cell r="D244" t="str">
            <v>Pereira, Keith</v>
          </cell>
          <cell r="E244" t="str">
            <v>E40</v>
          </cell>
          <cell r="F244" t="str">
            <v>S12</v>
          </cell>
          <cell r="G244" t="str">
            <v>D197</v>
          </cell>
          <cell r="H244" t="str">
            <v xml:space="preserve"> </v>
          </cell>
          <cell r="I244" t="str">
            <v>21</v>
          </cell>
        </row>
        <row r="245">
          <cell r="A245" t="str">
            <v>295532</v>
          </cell>
          <cell r="B245" t="str">
            <v>Radiology-Dev</v>
          </cell>
          <cell r="D245" t="str">
            <v>Brown, Jeffrey J.</v>
          </cell>
          <cell r="E245" t="str">
            <v>E40</v>
          </cell>
          <cell r="F245" t="str">
            <v>S12</v>
          </cell>
          <cell r="G245" t="str">
            <v>D197</v>
          </cell>
          <cell r="H245" t="str">
            <v xml:space="preserve"> </v>
          </cell>
          <cell r="I245" t="str">
            <v>21</v>
          </cell>
        </row>
        <row r="246">
          <cell r="A246" t="str">
            <v>295557</v>
          </cell>
          <cell r="B246" t="str">
            <v>PET Nuclear Med-Dev</v>
          </cell>
          <cell r="D246" t="str">
            <v>Brown, Jeffrey J.</v>
          </cell>
          <cell r="E246" t="str">
            <v>E40</v>
          </cell>
          <cell r="F246" t="str">
            <v>S12</v>
          </cell>
          <cell r="G246" t="str">
            <v>D197</v>
          </cell>
          <cell r="H246" t="str">
            <v xml:space="preserve"> </v>
          </cell>
          <cell r="I246" t="str">
            <v>21</v>
          </cell>
        </row>
        <row r="247">
          <cell r="A247" t="str">
            <v>295567</v>
          </cell>
          <cell r="B247" t="str">
            <v>Rad-Card Glennon-Dev</v>
          </cell>
          <cell r="D247" t="str">
            <v>Brown, Jeffrey J.</v>
          </cell>
          <cell r="E247" t="str">
            <v>E40</v>
          </cell>
          <cell r="F247" t="str">
            <v>S12</v>
          </cell>
          <cell r="G247" t="str">
            <v>D197</v>
          </cell>
          <cell r="H247" t="str">
            <v xml:space="preserve"> </v>
          </cell>
          <cell r="I247" t="str">
            <v>21</v>
          </cell>
        </row>
        <row r="248">
          <cell r="A248" t="str">
            <v>310531</v>
          </cell>
          <cell r="B248" t="str">
            <v>Susan G. Komen St. Louis Community</v>
          </cell>
          <cell r="C248" t="str">
            <v>Bennett, Debra</v>
          </cell>
          <cell r="D248" t="str">
            <v>Bennett, Marsha L.</v>
          </cell>
          <cell r="E248" t="str">
            <v>E40</v>
          </cell>
          <cell r="F248" t="str">
            <v>S12</v>
          </cell>
          <cell r="G248" t="str">
            <v>D197</v>
          </cell>
          <cell r="H248" t="str">
            <v xml:space="preserve"> </v>
          </cell>
          <cell r="I248" t="str">
            <v>31</v>
          </cell>
          <cell r="J248" t="str">
            <v>04/01/2016</v>
          </cell>
          <cell r="K248" t="str">
            <v>03/31/2018</v>
          </cell>
        </row>
        <row r="249">
          <cell r="A249" t="str">
            <v>310561</v>
          </cell>
          <cell r="B249" t="str">
            <v>Study for the detection of gadolini</v>
          </cell>
          <cell r="C249" t="str">
            <v>Farmakis, Shannon G.</v>
          </cell>
          <cell r="D249" t="str">
            <v>Bennett, Marsha L.</v>
          </cell>
          <cell r="E249" t="str">
            <v>E40</v>
          </cell>
          <cell r="F249" t="str">
            <v>S12</v>
          </cell>
          <cell r="G249" t="str">
            <v>D197</v>
          </cell>
          <cell r="H249" t="str">
            <v xml:space="preserve"> </v>
          </cell>
          <cell r="I249" t="str">
            <v>31</v>
          </cell>
          <cell r="J249" t="str">
            <v>07/01/2016</v>
          </cell>
          <cell r="K249" t="str">
            <v>12/31/2018</v>
          </cell>
        </row>
        <row r="250">
          <cell r="A250" t="str">
            <v>310834</v>
          </cell>
          <cell r="B250" t="str">
            <v>SLU VIR Sirtex Fellowship 2018-19</v>
          </cell>
          <cell r="C250" t="str">
            <v>Vaheesan, Kirubahara</v>
          </cell>
          <cell r="D250" t="str">
            <v>Hardy, Anna K.</v>
          </cell>
          <cell r="E250" t="str">
            <v>E40</v>
          </cell>
          <cell r="F250" t="str">
            <v>S12</v>
          </cell>
          <cell r="G250" t="str">
            <v>D197</v>
          </cell>
          <cell r="H250" t="str">
            <v xml:space="preserve"> </v>
          </cell>
          <cell r="I250" t="str">
            <v>31</v>
          </cell>
          <cell r="J250" t="str">
            <v>07/01/2018</v>
          </cell>
          <cell r="K250" t="str">
            <v>06/30/2019</v>
          </cell>
        </row>
        <row r="251">
          <cell r="A251" t="str">
            <v>310837</v>
          </cell>
          <cell r="B251" t="str">
            <v>Guerbet Educational Grant 2018-19</v>
          </cell>
          <cell r="C251" t="str">
            <v>Brown, Jeffrey J.</v>
          </cell>
          <cell r="D251" t="str">
            <v>Hardy, Anna K.</v>
          </cell>
          <cell r="E251" t="str">
            <v>E40</v>
          </cell>
          <cell r="F251" t="str">
            <v>S12</v>
          </cell>
          <cell r="G251" t="str">
            <v>D197</v>
          </cell>
          <cell r="H251" t="str">
            <v xml:space="preserve"> </v>
          </cell>
          <cell r="I251" t="str">
            <v>31</v>
          </cell>
          <cell r="J251" t="str">
            <v>07/01/2018</v>
          </cell>
          <cell r="K251" t="str">
            <v>06/30/2019</v>
          </cell>
        </row>
        <row r="252">
          <cell r="A252" t="str">
            <v>320820</v>
          </cell>
          <cell r="B252" t="str">
            <v>Show Me Healthy Women FY 17</v>
          </cell>
          <cell r="C252" t="str">
            <v>Bennett, Debra</v>
          </cell>
          <cell r="D252" t="str">
            <v>Hance, Melissa L.</v>
          </cell>
          <cell r="E252" t="str">
            <v>E40</v>
          </cell>
          <cell r="F252" t="str">
            <v>S12</v>
          </cell>
          <cell r="G252" t="str">
            <v>D197</v>
          </cell>
          <cell r="H252" t="str">
            <v xml:space="preserve"> </v>
          </cell>
          <cell r="I252" t="str">
            <v>31</v>
          </cell>
          <cell r="J252" t="str">
            <v>06/30/2016</v>
          </cell>
          <cell r="K252" t="str">
            <v>06/29/2017</v>
          </cell>
        </row>
        <row r="253">
          <cell r="A253" t="str">
            <v>320982</v>
          </cell>
          <cell r="B253" t="str">
            <v>Show Me Healthy Women FY 18</v>
          </cell>
          <cell r="C253" t="str">
            <v>Bennett, Debra</v>
          </cell>
          <cell r="D253" t="str">
            <v>Hance, Melissa L.</v>
          </cell>
          <cell r="E253" t="str">
            <v>E40</v>
          </cell>
          <cell r="F253" t="str">
            <v>S12</v>
          </cell>
          <cell r="G253" t="str">
            <v>D197</v>
          </cell>
          <cell r="H253" t="str">
            <v xml:space="preserve"> </v>
          </cell>
          <cell r="I253" t="str">
            <v>31</v>
          </cell>
          <cell r="J253" t="str">
            <v>06/30/2017</v>
          </cell>
          <cell r="K253" t="str">
            <v>06/29/2018</v>
          </cell>
        </row>
        <row r="254">
          <cell r="A254" t="str">
            <v>321109</v>
          </cell>
          <cell r="B254" t="str">
            <v>Show Me Healthy Women FY 19</v>
          </cell>
          <cell r="C254" t="str">
            <v>Bennett, Debra</v>
          </cell>
          <cell r="D254" t="str">
            <v>Hardy, Anna K.</v>
          </cell>
          <cell r="E254" t="str">
            <v>E40</v>
          </cell>
          <cell r="F254" t="str">
            <v>S12</v>
          </cell>
          <cell r="G254" t="str">
            <v>D197</v>
          </cell>
          <cell r="H254" t="str">
            <v xml:space="preserve"> </v>
          </cell>
          <cell r="I254" t="str">
            <v>31</v>
          </cell>
          <cell r="J254" t="str">
            <v>06/30/2018</v>
          </cell>
          <cell r="K254" t="str">
            <v>06/29/2019</v>
          </cell>
        </row>
        <row r="255">
          <cell r="A255" t="str">
            <v>400390</v>
          </cell>
          <cell r="B255" t="str">
            <v>Radiology Library</v>
          </cell>
          <cell r="D255" t="str">
            <v>Brown, Jeffrey J.</v>
          </cell>
          <cell r="E255" t="str">
            <v>E40</v>
          </cell>
          <cell r="F255" t="str">
            <v>S12</v>
          </cell>
          <cell r="G255" t="str">
            <v>D197</v>
          </cell>
          <cell r="H255" t="str">
            <v xml:space="preserve"> </v>
          </cell>
          <cell r="I255" t="str">
            <v>41</v>
          </cell>
        </row>
        <row r="256">
          <cell r="A256" t="str">
            <v>450297</v>
          </cell>
          <cell r="B256" t="str">
            <v>Shields/Marshall Scholarship</v>
          </cell>
          <cell r="D256" t="str">
            <v>Brown, Jeffrey J.</v>
          </cell>
          <cell r="E256" t="str">
            <v>E40</v>
          </cell>
          <cell r="F256" t="str">
            <v>S12</v>
          </cell>
          <cell r="G256" t="str">
            <v>D197</v>
          </cell>
          <cell r="H256" t="str">
            <v xml:space="preserve"> </v>
          </cell>
          <cell r="I256" t="str">
            <v>41</v>
          </cell>
        </row>
        <row r="257">
          <cell r="A257" t="str">
            <v>808143</v>
          </cell>
          <cell r="B257" t="str">
            <v>A/R Radiol Concentra</v>
          </cell>
          <cell r="D257" t="str">
            <v>Brown, Jeffrey J.</v>
          </cell>
          <cell r="E257" t="str">
            <v>E40</v>
          </cell>
          <cell r="F257" t="str">
            <v>S12</v>
          </cell>
          <cell r="G257" t="str">
            <v>D197</v>
          </cell>
          <cell r="H257" t="str">
            <v xml:space="preserve"> </v>
          </cell>
          <cell r="I257" t="str">
            <v>81</v>
          </cell>
        </row>
        <row r="258">
          <cell r="A258" t="str">
            <v>885221</v>
          </cell>
          <cell r="B258" t="str">
            <v>A&amp;R Radiology</v>
          </cell>
          <cell r="D258" t="str">
            <v>Brown, Jeffrey J.</v>
          </cell>
          <cell r="E258" t="str">
            <v>E40</v>
          </cell>
          <cell r="F258" t="str">
            <v>S12</v>
          </cell>
          <cell r="G258" t="str">
            <v>D197</v>
          </cell>
          <cell r="H258" t="str">
            <v xml:space="preserve"> </v>
          </cell>
          <cell r="I258" t="str">
            <v>81</v>
          </cell>
        </row>
        <row r="259">
          <cell r="A259" t="str">
            <v>888030</v>
          </cell>
          <cell r="B259" t="str">
            <v>Rad - Radiology</v>
          </cell>
          <cell r="D259" t="str">
            <v>Brown, Jeffrey J.</v>
          </cell>
          <cell r="E259" t="str">
            <v>E40</v>
          </cell>
          <cell r="F259" t="str">
            <v>S12</v>
          </cell>
          <cell r="G259" t="str">
            <v>D197</v>
          </cell>
          <cell r="H259" t="str">
            <v xml:space="preserve"> </v>
          </cell>
          <cell r="I259" t="str">
            <v>81</v>
          </cell>
        </row>
        <row r="260">
          <cell r="A260" t="str">
            <v>888031</v>
          </cell>
          <cell r="B260" t="str">
            <v>Breast Imaging</v>
          </cell>
          <cell r="D260" t="str">
            <v>Brown, Jeffrey J.</v>
          </cell>
          <cell r="E260" t="str">
            <v>E40</v>
          </cell>
          <cell r="F260" t="str">
            <v>S12</v>
          </cell>
          <cell r="G260" t="str">
            <v>D197</v>
          </cell>
          <cell r="H260" t="str">
            <v xml:space="preserve"> </v>
          </cell>
          <cell r="I260" t="str">
            <v>81</v>
          </cell>
        </row>
        <row r="261">
          <cell r="A261" t="str">
            <v>888032</v>
          </cell>
          <cell r="B261" t="str">
            <v>Radiology-Card Glenn</v>
          </cell>
          <cell r="D261" t="str">
            <v>Brown, Jeffrey J.</v>
          </cell>
          <cell r="E261" t="str">
            <v>E40</v>
          </cell>
          <cell r="F261" t="str">
            <v>S12</v>
          </cell>
          <cell r="G261" t="str">
            <v>D197</v>
          </cell>
          <cell r="H261" t="str">
            <v xml:space="preserve"> </v>
          </cell>
          <cell r="I261" t="str">
            <v>81</v>
          </cell>
        </row>
        <row r="262">
          <cell r="A262" t="str">
            <v>888034</v>
          </cell>
          <cell r="B262" t="str">
            <v>Radiology-St Mary's</v>
          </cell>
          <cell r="D262" t="str">
            <v>Brown, Jeffrey J.</v>
          </cell>
          <cell r="E262" t="str">
            <v>E40</v>
          </cell>
          <cell r="F262" t="str">
            <v>S12</v>
          </cell>
          <cell r="G262" t="str">
            <v>D197</v>
          </cell>
          <cell r="H262" t="str">
            <v xml:space="preserve"> </v>
          </cell>
          <cell r="I262" t="str">
            <v>81</v>
          </cell>
        </row>
        <row r="263">
          <cell r="A263" t="str">
            <v>888035</v>
          </cell>
          <cell r="B263" t="str">
            <v>Radiology-Interventional</v>
          </cell>
          <cell r="D263" t="str">
            <v>Brown, Jeffrey J.</v>
          </cell>
          <cell r="E263" t="str">
            <v>E40</v>
          </cell>
          <cell r="F263" t="str">
            <v>S12</v>
          </cell>
          <cell r="G263" t="str">
            <v>D197</v>
          </cell>
          <cell r="H263" t="str">
            <v xml:space="preserve"> </v>
          </cell>
          <cell r="I263" t="str">
            <v>81</v>
          </cell>
        </row>
        <row r="264">
          <cell r="A264" t="str">
            <v>888757</v>
          </cell>
          <cell r="B264" t="str">
            <v>Rsdt Radiol Diagnost</v>
          </cell>
          <cell r="D264" t="str">
            <v>Brown, Jeffrey J.</v>
          </cell>
          <cell r="E264" t="str">
            <v>E40</v>
          </cell>
          <cell r="F264" t="str">
            <v>S12</v>
          </cell>
          <cell r="G264" t="str">
            <v>D197</v>
          </cell>
          <cell r="H264" t="str">
            <v xml:space="preserve"> </v>
          </cell>
          <cell r="I264" t="str">
            <v>81</v>
          </cell>
        </row>
        <row r="265">
          <cell r="A265" t="str">
            <v>888758</v>
          </cell>
          <cell r="B265" t="str">
            <v>Rsdt Radiology Neuro</v>
          </cell>
          <cell r="D265" t="str">
            <v>Brown, Jeffrey J.</v>
          </cell>
          <cell r="E265" t="str">
            <v>E40</v>
          </cell>
          <cell r="F265" t="str">
            <v>S12</v>
          </cell>
          <cell r="G265" t="str">
            <v>D197</v>
          </cell>
          <cell r="H265" t="str">
            <v xml:space="preserve"> </v>
          </cell>
          <cell r="I265" t="str">
            <v>81</v>
          </cell>
        </row>
        <row r="266">
          <cell r="A266" t="str">
            <v>888759</v>
          </cell>
          <cell r="B266" t="str">
            <v>Rsdt Radiology Pedia</v>
          </cell>
          <cell r="D266" t="str">
            <v>Brown, Jeffrey J.</v>
          </cell>
          <cell r="E266" t="str">
            <v>E40</v>
          </cell>
          <cell r="F266" t="str">
            <v>S12</v>
          </cell>
          <cell r="G266" t="str">
            <v>D197</v>
          </cell>
          <cell r="H266" t="str">
            <v xml:space="preserve"> </v>
          </cell>
          <cell r="I266" t="str">
            <v>81</v>
          </cell>
        </row>
        <row r="267">
          <cell r="A267" t="str">
            <v>888760</v>
          </cell>
          <cell r="B267" t="str">
            <v>Rsdt Radio Vas/Inter</v>
          </cell>
          <cell r="D267" t="str">
            <v>Brown, Jeffrey J.</v>
          </cell>
          <cell r="E267" t="str">
            <v>E40</v>
          </cell>
          <cell r="F267" t="str">
            <v>S12</v>
          </cell>
          <cell r="G267" t="str">
            <v>D197</v>
          </cell>
          <cell r="H267" t="str">
            <v xml:space="preserve"> </v>
          </cell>
          <cell r="I267" t="str">
            <v>81</v>
          </cell>
        </row>
        <row r="268">
          <cell r="A268" t="str">
            <v>888761</v>
          </cell>
          <cell r="B268" t="str">
            <v>Fel Radiol Body Imag</v>
          </cell>
          <cell r="D268" t="str">
            <v>Brown, Jeffrey J.</v>
          </cell>
          <cell r="E268" t="str">
            <v>E40</v>
          </cell>
          <cell r="F268" t="str">
            <v>S12</v>
          </cell>
          <cell r="G268" t="str">
            <v>D197</v>
          </cell>
          <cell r="H268" t="str">
            <v xml:space="preserve"> </v>
          </cell>
          <cell r="I268" t="str">
            <v>81</v>
          </cell>
        </row>
        <row r="269">
          <cell r="A269" t="str">
            <v>888826</v>
          </cell>
          <cell r="B269" t="str">
            <v>Rsdt Rad-Nuclear Med</v>
          </cell>
          <cell r="D269" t="str">
            <v>Brown, Jeffrey J.</v>
          </cell>
          <cell r="E269" t="str">
            <v>E40</v>
          </cell>
          <cell r="F269" t="str">
            <v>S12</v>
          </cell>
          <cell r="G269" t="str">
            <v>D197</v>
          </cell>
          <cell r="H269" t="str">
            <v xml:space="preserve"> </v>
          </cell>
          <cell r="I269" t="str">
            <v>81</v>
          </cell>
        </row>
        <row r="270">
          <cell r="A270" t="str">
            <v>121208</v>
          </cell>
          <cell r="B270" t="str">
            <v>Pediatrics Dept</v>
          </cell>
          <cell r="D270" t="str">
            <v>Wilmott, Robert W.</v>
          </cell>
          <cell r="E270" t="str">
            <v>E40</v>
          </cell>
          <cell r="F270" t="str">
            <v>S12</v>
          </cell>
          <cell r="G270" t="str">
            <v>D198</v>
          </cell>
          <cell r="H270" t="str">
            <v xml:space="preserve"> </v>
          </cell>
          <cell r="I270" t="str">
            <v>11</v>
          </cell>
        </row>
        <row r="271">
          <cell r="A271" t="str">
            <v>181211</v>
          </cell>
          <cell r="B271" t="str">
            <v>HSC Endow Sub-Peds</v>
          </cell>
          <cell r="D271" t="str">
            <v>Wilmott, Robert W.</v>
          </cell>
          <cell r="E271" t="str">
            <v>E40</v>
          </cell>
          <cell r="F271" t="str">
            <v>S12</v>
          </cell>
          <cell r="G271" t="str">
            <v>D198</v>
          </cell>
          <cell r="H271" t="str">
            <v xml:space="preserve"> </v>
          </cell>
          <cell r="I271" t="str">
            <v>11</v>
          </cell>
        </row>
        <row r="272">
          <cell r="A272" t="str">
            <v>200063</v>
          </cell>
          <cell r="B272" t="str">
            <v>Pediatrics Research</v>
          </cell>
          <cell r="D272" t="str">
            <v>Wilmott, Robert W.</v>
          </cell>
          <cell r="E272" t="str">
            <v>E40</v>
          </cell>
          <cell r="F272" t="str">
            <v>S12</v>
          </cell>
          <cell r="G272" t="str">
            <v>D198</v>
          </cell>
          <cell r="H272" t="str">
            <v xml:space="preserve"> </v>
          </cell>
          <cell r="I272" t="str">
            <v>21</v>
          </cell>
        </row>
        <row r="273">
          <cell r="A273" t="str">
            <v>200330</v>
          </cell>
          <cell r="B273" t="str">
            <v>Ped Research Inst</v>
          </cell>
          <cell r="D273" t="str">
            <v>Gray, Tina</v>
          </cell>
          <cell r="E273" t="str">
            <v>E40</v>
          </cell>
          <cell r="F273" t="str">
            <v>S12</v>
          </cell>
          <cell r="G273" t="str">
            <v>D198</v>
          </cell>
          <cell r="H273" t="str">
            <v xml:space="preserve"> </v>
          </cell>
          <cell r="I273" t="str">
            <v>21</v>
          </cell>
        </row>
        <row r="274">
          <cell r="A274" t="str">
            <v>200613</v>
          </cell>
          <cell r="B274" t="str">
            <v>PRI Education &amp; Res</v>
          </cell>
          <cell r="D274" t="str">
            <v>Wilmott, Robert W.</v>
          </cell>
          <cell r="E274" t="str">
            <v>E40</v>
          </cell>
          <cell r="F274" t="str">
            <v>S12</v>
          </cell>
          <cell r="G274" t="str">
            <v>D198</v>
          </cell>
          <cell r="H274" t="str">
            <v xml:space="preserve"> </v>
          </cell>
          <cell r="I274" t="str">
            <v>21</v>
          </cell>
        </row>
        <row r="275">
          <cell r="A275" t="str">
            <v>201122</v>
          </cell>
          <cell r="B275" t="str">
            <v>Pediatrics IC</v>
          </cell>
          <cell r="D275" t="str">
            <v>Wilmott, Robert W.</v>
          </cell>
          <cell r="E275" t="str">
            <v>E40</v>
          </cell>
          <cell r="F275" t="str">
            <v>S12</v>
          </cell>
          <cell r="G275" t="str">
            <v>D198</v>
          </cell>
          <cell r="H275" t="str">
            <v xml:space="preserve"> </v>
          </cell>
          <cell r="I275" t="str">
            <v>21</v>
          </cell>
        </row>
        <row r="276">
          <cell r="A276" t="str">
            <v>201610</v>
          </cell>
          <cell r="B276" t="str">
            <v>Rsdt Pediatrics</v>
          </cell>
          <cell r="D276" t="str">
            <v>Gray, Tina</v>
          </cell>
          <cell r="E276" t="str">
            <v>E40</v>
          </cell>
          <cell r="F276" t="str">
            <v>S12</v>
          </cell>
          <cell r="G276" t="str">
            <v>D198</v>
          </cell>
          <cell r="H276" t="str">
            <v xml:space="preserve"> </v>
          </cell>
          <cell r="I276" t="str">
            <v>21</v>
          </cell>
        </row>
        <row r="277">
          <cell r="A277" t="str">
            <v>202219</v>
          </cell>
          <cell r="B277" t="str">
            <v>SOM Peds Dept Pool</v>
          </cell>
          <cell r="D277" t="str">
            <v>Wilmott, Robert W.</v>
          </cell>
          <cell r="E277" t="str">
            <v>E40</v>
          </cell>
          <cell r="F277" t="str">
            <v>S12</v>
          </cell>
          <cell r="G277" t="str">
            <v>D198</v>
          </cell>
          <cell r="H277" t="str">
            <v xml:space="preserve"> </v>
          </cell>
          <cell r="I277" t="str">
            <v>21</v>
          </cell>
        </row>
        <row r="278">
          <cell r="A278" t="str">
            <v>202652</v>
          </cell>
          <cell r="B278" t="str">
            <v>Jeffrey Modell Center</v>
          </cell>
          <cell r="D278" t="str">
            <v>Knutsen, Alan P.</v>
          </cell>
          <cell r="E278" t="str">
            <v>E40</v>
          </cell>
          <cell r="F278" t="str">
            <v>S12</v>
          </cell>
          <cell r="G278" t="str">
            <v>D198</v>
          </cell>
          <cell r="H278" t="str">
            <v xml:space="preserve"> </v>
          </cell>
          <cell r="I278" t="str">
            <v>21</v>
          </cell>
        </row>
        <row r="279">
          <cell r="A279" t="str">
            <v>202653</v>
          </cell>
          <cell r="B279" t="str">
            <v>PFCCS Course</v>
          </cell>
          <cell r="D279" t="str">
            <v>Wilmott, Robert W.</v>
          </cell>
          <cell r="E279" t="str">
            <v>E40</v>
          </cell>
          <cell r="F279" t="str">
            <v>S12</v>
          </cell>
          <cell r="G279" t="str">
            <v>D198</v>
          </cell>
          <cell r="H279" t="str">
            <v xml:space="preserve"> </v>
          </cell>
          <cell r="I279" t="str">
            <v>21</v>
          </cell>
        </row>
        <row r="280">
          <cell r="A280" t="str">
            <v>202825</v>
          </cell>
          <cell r="B280" t="str">
            <v>Riley Med Abroad</v>
          </cell>
          <cell r="D280" t="str">
            <v>Wilmott, Robert W.</v>
          </cell>
          <cell r="E280" t="str">
            <v>E40</v>
          </cell>
          <cell r="F280" t="str">
            <v>S12</v>
          </cell>
          <cell r="G280" t="str">
            <v>D198</v>
          </cell>
          <cell r="H280" t="str">
            <v xml:space="preserve"> </v>
          </cell>
          <cell r="I280" t="str">
            <v>21</v>
          </cell>
        </row>
        <row r="281">
          <cell r="A281" t="str">
            <v>202834</v>
          </cell>
          <cell r="B281" t="str">
            <v>Barry Continuing Ed</v>
          </cell>
          <cell r="D281" t="str">
            <v>Wilmott, Robert W.</v>
          </cell>
          <cell r="E281" t="str">
            <v>E40</v>
          </cell>
          <cell r="F281" t="str">
            <v>S12</v>
          </cell>
          <cell r="G281" t="str">
            <v>D198</v>
          </cell>
          <cell r="H281" t="str">
            <v xml:space="preserve"> </v>
          </cell>
          <cell r="I281" t="str">
            <v>21</v>
          </cell>
        </row>
        <row r="282">
          <cell r="A282" t="str">
            <v>203188</v>
          </cell>
          <cell r="B282" t="str">
            <v>Cardinal Glennon Fleur de Lis</v>
          </cell>
          <cell r="D282" t="str">
            <v>Wilmott, Robert W.</v>
          </cell>
          <cell r="E282" t="str">
            <v>E40</v>
          </cell>
          <cell r="F282" t="str">
            <v>S12</v>
          </cell>
          <cell r="G282" t="str">
            <v>D198</v>
          </cell>
          <cell r="H282" t="str">
            <v xml:space="preserve"> </v>
          </cell>
          <cell r="I282" t="str">
            <v>21</v>
          </cell>
        </row>
        <row r="283">
          <cell r="A283" t="str">
            <v>203215</v>
          </cell>
          <cell r="B283" t="str">
            <v>Fdn Support-Signature Prog</v>
          </cell>
          <cell r="D283" t="str">
            <v>Wilmott, Robert W.</v>
          </cell>
          <cell r="E283" t="str">
            <v>E40</v>
          </cell>
          <cell r="F283" t="str">
            <v>S12</v>
          </cell>
          <cell r="G283" t="str">
            <v>D198</v>
          </cell>
          <cell r="H283" t="str">
            <v xml:space="preserve"> </v>
          </cell>
          <cell r="I283" t="str">
            <v>21</v>
          </cell>
        </row>
        <row r="284">
          <cell r="A284" t="str">
            <v>203440</v>
          </cell>
          <cell r="B284" t="str">
            <v>SOM AOA</v>
          </cell>
          <cell r="D284" t="str">
            <v>Gray, Tina</v>
          </cell>
          <cell r="E284" t="str">
            <v>E40</v>
          </cell>
          <cell r="F284" t="str">
            <v>S12</v>
          </cell>
          <cell r="G284" t="str">
            <v>D198</v>
          </cell>
          <cell r="H284" t="str">
            <v xml:space="preserve"> </v>
          </cell>
          <cell r="I284" t="str">
            <v>21</v>
          </cell>
        </row>
        <row r="285">
          <cell r="A285" t="str">
            <v>203480</v>
          </cell>
          <cell r="B285" t="str">
            <v>Eyermann Research Fund</v>
          </cell>
          <cell r="D285" t="str">
            <v>Wilmott, Robert W.</v>
          </cell>
          <cell r="E285" t="str">
            <v>E40</v>
          </cell>
          <cell r="F285" t="str">
            <v>S12</v>
          </cell>
          <cell r="G285" t="str">
            <v>D198</v>
          </cell>
          <cell r="H285" t="str">
            <v xml:space="preserve"> </v>
          </cell>
          <cell r="I285" t="str">
            <v>21</v>
          </cell>
        </row>
        <row r="286">
          <cell r="A286" t="str">
            <v>230250</v>
          </cell>
          <cell r="B286" t="str">
            <v>President's Research Fund-Fleming</v>
          </cell>
          <cell r="D286" t="str">
            <v>Fleming, Robert E.</v>
          </cell>
          <cell r="E286" t="str">
            <v>E40</v>
          </cell>
          <cell r="F286" t="str">
            <v>S12</v>
          </cell>
          <cell r="G286" t="str">
            <v>D198</v>
          </cell>
          <cell r="H286" t="str">
            <v xml:space="preserve"> </v>
          </cell>
          <cell r="I286" t="str">
            <v>21</v>
          </cell>
          <cell r="J286" t="str">
            <v>05/01/2018</v>
          </cell>
          <cell r="K286" t="str">
            <v>04/30/2019</v>
          </cell>
        </row>
        <row r="287">
          <cell r="A287" t="str">
            <v>239198</v>
          </cell>
          <cell r="B287" t="str">
            <v>Pediatrics-Alternate</v>
          </cell>
          <cell r="D287" t="str">
            <v>Wilmott, Robert W.</v>
          </cell>
          <cell r="E287" t="str">
            <v>E40</v>
          </cell>
          <cell r="F287" t="str">
            <v>S12</v>
          </cell>
          <cell r="G287" t="str">
            <v>D198</v>
          </cell>
          <cell r="H287" t="str">
            <v xml:space="preserve"> </v>
          </cell>
          <cell r="I287" t="str">
            <v>21</v>
          </cell>
        </row>
        <row r="288">
          <cell r="A288" t="str">
            <v>260163</v>
          </cell>
          <cell r="B288" t="str">
            <v>IDC Recovy-Montano</v>
          </cell>
          <cell r="D288" t="str">
            <v>Montano, Adriana M.</v>
          </cell>
          <cell r="E288" t="str">
            <v>E40</v>
          </cell>
          <cell r="F288" t="str">
            <v>S12</v>
          </cell>
          <cell r="G288" t="str">
            <v>D198</v>
          </cell>
          <cell r="H288" t="str">
            <v xml:space="preserve"> </v>
          </cell>
          <cell r="I288" t="str">
            <v>21</v>
          </cell>
        </row>
        <row r="289">
          <cell r="A289" t="str">
            <v>260164</v>
          </cell>
          <cell r="B289" t="str">
            <v>IDC Recovy-Noyes</v>
          </cell>
          <cell r="D289" t="str">
            <v>Noyes, Blakeslee E.</v>
          </cell>
          <cell r="E289" t="str">
            <v>E40</v>
          </cell>
          <cell r="F289" t="str">
            <v>S12</v>
          </cell>
          <cell r="G289" t="str">
            <v>D198</v>
          </cell>
          <cell r="H289" t="str">
            <v xml:space="preserve"> </v>
          </cell>
          <cell r="I289" t="str">
            <v>21</v>
          </cell>
        </row>
        <row r="290">
          <cell r="A290" t="str">
            <v>260165</v>
          </cell>
          <cell r="B290" t="str">
            <v>IDC Recovy-Hugge</v>
          </cell>
          <cell r="D290" t="str">
            <v>Hugge, Christopher W.</v>
          </cell>
          <cell r="E290" t="str">
            <v>E40</v>
          </cell>
          <cell r="F290" t="str">
            <v>S12</v>
          </cell>
          <cell r="G290" t="str">
            <v>D198</v>
          </cell>
          <cell r="H290" t="str">
            <v xml:space="preserve"> </v>
          </cell>
          <cell r="I290" t="str">
            <v>21</v>
          </cell>
        </row>
        <row r="291">
          <cell r="A291" t="str">
            <v>260167</v>
          </cell>
          <cell r="B291" t="str">
            <v>IDC Recovy-Teckman</v>
          </cell>
          <cell r="D291" t="str">
            <v>Teckman, Jeffrey H.</v>
          </cell>
          <cell r="E291" t="str">
            <v>E40</v>
          </cell>
          <cell r="F291" t="str">
            <v>S12</v>
          </cell>
          <cell r="G291" t="str">
            <v>D198</v>
          </cell>
          <cell r="H291" t="str">
            <v xml:space="preserve"> </v>
          </cell>
          <cell r="I291" t="str">
            <v>21</v>
          </cell>
        </row>
        <row r="292">
          <cell r="A292" t="str">
            <v>260169</v>
          </cell>
          <cell r="B292" t="str">
            <v>IDC Recovy-Koenig</v>
          </cell>
          <cell r="D292" t="str">
            <v>Koenig, Joyce M.</v>
          </cell>
          <cell r="E292" t="str">
            <v>E40</v>
          </cell>
          <cell r="F292" t="str">
            <v>S12</v>
          </cell>
          <cell r="G292" t="str">
            <v>D198</v>
          </cell>
          <cell r="H292" t="str">
            <v xml:space="preserve"> </v>
          </cell>
          <cell r="I292" t="str">
            <v>21</v>
          </cell>
        </row>
        <row r="293">
          <cell r="A293" t="str">
            <v>260170</v>
          </cell>
          <cell r="B293" t="str">
            <v>IDC Recovy-Fleming</v>
          </cell>
          <cell r="D293" t="str">
            <v>Fleming, Robert E.</v>
          </cell>
          <cell r="E293" t="str">
            <v>E40</v>
          </cell>
          <cell r="F293" t="str">
            <v>S12</v>
          </cell>
          <cell r="G293" t="str">
            <v>D198</v>
          </cell>
          <cell r="H293" t="str">
            <v xml:space="preserve"> </v>
          </cell>
          <cell r="I293" t="str">
            <v>21</v>
          </cell>
        </row>
        <row r="294">
          <cell r="A294" t="str">
            <v>260171</v>
          </cell>
          <cell r="B294" t="str">
            <v>IDC Recovy-Tollefsen</v>
          </cell>
          <cell r="D294" t="str">
            <v>Tollefsen, Sherida E.</v>
          </cell>
          <cell r="E294" t="str">
            <v>E40</v>
          </cell>
          <cell r="F294" t="str">
            <v>S12</v>
          </cell>
          <cell r="G294" t="str">
            <v>D198</v>
          </cell>
          <cell r="H294" t="str">
            <v xml:space="preserve"> </v>
          </cell>
          <cell r="I294" t="str">
            <v>21</v>
          </cell>
        </row>
        <row r="295">
          <cell r="A295" t="str">
            <v>260281</v>
          </cell>
          <cell r="B295" t="str">
            <v>IDC Recovy-Ferguson</v>
          </cell>
          <cell r="D295" t="str">
            <v>Ferguson, William S.</v>
          </cell>
          <cell r="E295" t="str">
            <v>E40</v>
          </cell>
          <cell r="F295" t="str">
            <v>S12</v>
          </cell>
          <cell r="G295" t="str">
            <v>D198</v>
          </cell>
          <cell r="H295" t="str">
            <v xml:space="preserve"> </v>
          </cell>
          <cell r="I295" t="str">
            <v>21</v>
          </cell>
        </row>
        <row r="296">
          <cell r="A296" t="str">
            <v>260282</v>
          </cell>
          <cell r="B296" t="str">
            <v>IDC Recovy-Knutsen</v>
          </cell>
          <cell r="D296" t="str">
            <v>Knutsen, Alan P.</v>
          </cell>
          <cell r="E296" t="str">
            <v>E40</v>
          </cell>
          <cell r="F296" t="str">
            <v>S12</v>
          </cell>
          <cell r="G296" t="str">
            <v>D198</v>
          </cell>
          <cell r="H296" t="str">
            <v xml:space="preserve"> </v>
          </cell>
          <cell r="I296" t="str">
            <v>21</v>
          </cell>
        </row>
        <row r="297">
          <cell r="A297" t="str">
            <v>260300</v>
          </cell>
          <cell r="B297" t="str">
            <v>IDC Recovy-Halloran</v>
          </cell>
          <cell r="D297" t="str">
            <v>Halloran, Donna R.</v>
          </cell>
          <cell r="E297" t="str">
            <v>E40</v>
          </cell>
          <cell r="F297" t="str">
            <v>S12</v>
          </cell>
          <cell r="G297" t="str">
            <v>D198</v>
          </cell>
          <cell r="H297" t="str">
            <v xml:space="preserve"> </v>
          </cell>
          <cell r="I297" t="str">
            <v>21</v>
          </cell>
        </row>
        <row r="298">
          <cell r="A298" t="str">
            <v>260333</v>
          </cell>
          <cell r="B298" t="str">
            <v>IDC Recovy-Albers</v>
          </cell>
          <cell r="D298" t="str">
            <v>Albers, Gary M.</v>
          </cell>
          <cell r="E298" t="str">
            <v>E40</v>
          </cell>
          <cell r="F298" t="str">
            <v>S12</v>
          </cell>
          <cell r="G298" t="str">
            <v>D198</v>
          </cell>
          <cell r="H298" t="str">
            <v xml:space="preserve"> </v>
          </cell>
          <cell r="I298" t="str">
            <v>21</v>
          </cell>
        </row>
        <row r="299">
          <cell r="A299" t="str">
            <v>260334</v>
          </cell>
          <cell r="B299" t="str">
            <v>IDC Recovy-Barenkamp</v>
          </cell>
          <cell r="D299" t="str">
            <v>Barenkamp, Stephen J.</v>
          </cell>
          <cell r="E299" t="str">
            <v>E40</v>
          </cell>
          <cell r="F299" t="str">
            <v>S12</v>
          </cell>
          <cell r="G299" t="str">
            <v>D198</v>
          </cell>
          <cell r="H299" t="str">
            <v xml:space="preserve"> </v>
          </cell>
          <cell r="I299" t="str">
            <v>21</v>
          </cell>
        </row>
        <row r="300">
          <cell r="A300" t="str">
            <v>260348</v>
          </cell>
          <cell r="B300" t="str">
            <v>IDC Recovy-Zand</v>
          </cell>
          <cell r="D300" t="str">
            <v>Zand, Debra H.</v>
          </cell>
          <cell r="E300" t="str">
            <v>E40</v>
          </cell>
          <cell r="F300" t="str">
            <v>S12</v>
          </cell>
          <cell r="G300" t="str">
            <v>D198</v>
          </cell>
          <cell r="H300" t="str">
            <v xml:space="preserve"> </v>
          </cell>
          <cell r="I300" t="str">
            <v>21</v>
          </cell>
        </row>
        <row r="301">
          <cell r="A301" t="str">
            <v>260353</v>
          </cell>
          <cell r="B301" t="str">
            <v>IDC Recovy-Wood</v>
          </cell>
          <cell r="D301" t="str">
            <v>Wood, Ellen G.</v>
          </cell>
          <cell r="E301" t="str">
            <v>E40</v>
          </cell>
          <cell r="F301" t="str">
            <v>S12</v>
          </cell>
          <cell r="G301" t="str">
            <v>D198</v>
          </cell>
          <cell r="H301" t="str">
            <v xml:space="preserve"> </v>
          </cell>
          <cell r="I301" t="str">
            <v>21</v>
          </cell>
        </row>
        <row r="302">
          <cell r="A302" t="str">
            <v>260358</v>
          </cell>
          <cell r="B302" t="str">
            <v>IDC Recovy-Braddock</v>
          </cell>
          <cell r="D302" t="str">
            <v>Braddock, Stephen</v>
          </cell>
          <cell r="E302" t="str">
            <v>E40</v>
          </cell>
          <cell r="F302" t="str">
            <v>S12</v>
          </cell>
          <cell r="G302" t="str">
            <v>D198</v>
          </cell>
          <cell r="H302" t="str">
            <v xml:space="preserve"> </v>
          </cell>
          <cell r="I302" t="str">
            <v>21</v>
          </cell>
        </row>
        <row r="303">
          <cell r="A303" t="str">
            <v>260360</v>
          </cell>
          <cell r="B303" t="str">
            <v>IDC Recovy-Whitman</v>
          </cell>
          <cell r="D303" t="str">
            <v>Whitman, Barbara</v>
          </cell>
          <cell r="E303" t="str">
            <v>E40</v>
          </cell>
          <cell r="F303" t="str">
            <v>S12</v>
          </cell>
          <cell r="G303" t="str">
            <v>D198</v>
          </cell>
          <cell r="H303" t="str">
            <v xml:space="preserve"> </v>
          </cell>
          <cell r="I303" t="str">
            <v>21</v>
          </cell>
        </row>
        <row r="304">
          <cell r="A304" t="str">
            <v>260423</v>
          </cell>
          <cell r="B304" t="str">
            <v>IDC Recovy-Puetz</v>
          </cell>
          <cell r="D304" t="str">
            <v>Puetz, John J.</v>
          </cell>
          <cell r="E304" t="str">
            <v>E40</v>
          </cell>
          <cell r="F304" t="str">
            <v>S12</v>
          </cell>
          <cell r="G304" t="str">
            <v>D198</v>
          </cell>
          <cell r="H304" t="str">
            <v xml:space="preserve"> </v>
          </cell>
          <cell r="I304" t="str">
            <v>21</v>
          </cell>
        </row>
        <row r="305">
          <cell r="A305" t="str">
            <v>260430</v>
          </cell>
          <cell r="B305" t="str">
            <v>IDC Recovery-Hillman</v>
          </cell>
          <cell r="D305" t="str">
            <v>Hillman, Noah H.</v>
          </cell>
          <cell r="E305" t="str">
            <v>E40</v>
          </cell>
          <cell r="F305" t="str">
            <v>S12</v>
          </cell>
          <cell r="G305" t="str">
            <v>D198</v>
          </cell>
          <cell r="H305" t="str">
            <v xml:space="preserve"> </v>
          </cell>
          <cell r="I305" t="str">
            <v>21</v>
          </cell>
        </row>
        <row r="306">
          <cell r="A306" t="str">
            <v>260456</v>
          </cell>
          <cell r="B306" t="str">
            <v>IDC Recovy-Gerard</v>
          </cell>
          <cell r="D306" t="str">
            <v>Gerard, James M.</v>
          </cell>
          <cell r="E306" t="str">
            <v>E40</v>
          </cell>
          <cell r="F306" t="str">
            <v>S12</v>
          </cell>
          <cell r="G306" t="str">
            <v>D198</v>
          </cell>
          <cell r="H306" t="str">
            <v xml:space="preserve"> </v>
          </cell>
          <cell r="I306" t="str">
            <v>21</v>
          </cell>
        </row>
        <row r="307">
          <cell r="A307" t="str">
            <v>260471</v>
          </cell>
          <cell r="B307" t="str">
            <v>IDC Recovy-Broom</v>
          </cell>
          <cell r="D307" t="str">
            <v>Broom, Matthew A.</v>
          </cell>
          <cell r="E307" t="str">
            <v>E40</v>
          </cell>
          <cell r="F307" t="str">
            <v>S12</v>
          </cell>
          <cell r="G307" t="str">
            <v>D198</v>
          </cell>
          <cell r="H307" t="str">
            <v xml:space="preserve"> </v>
          </cell>
          <cell r="I307" t="str">
            <v>21</v>
          </cell>
        </row>
        <row r="308">
          <cell r="A308" t="str">
            <v>260496</v>
          </cell>
          <cell r="B308" t="str">
            <v>IDC Recovy-Belsha</v>
          </cell>
          <cell r="D308" t="str">
            <v>Belsha, Craig W.</v>
          </cell>
          <cell r="E308" t="str">
            <v>E40</v>
          </cell>
          <cell r="F308" t="str">
            <v>S12</v>
          </cell>
          <cell r="G308" t="str">
            <v>D198</v>
          </cell>
          <cell r="H308" t="str">
            <v xml:space="preserve"> </v>
          </cell>
          <cell r="I308" t="str">
            <v>21</v>
          </cell>
        </row>
        <row r="309">
          <cell r="A309" t="str">
            <v>260531</v>
          </cell>
          <cell r="B309" t="str">
            <v>IDC Recovy- Jain</v>
          </cell>
          <cell r="D309" t="str">
            <v>Jain, Ajay K.</v>
          </cell>
          <cell r="E309" t="str">
            <v>E40</v>
          </cell>
          <cell r="F309" t="str">
            <v>S12</v>
          </cell>
          <cell r="G309" t="str">
            <v>D198</v>
          </cell>
          <cell r="H309" t="str">
            <v xml:space="preserve"> </v>
          </cell>
          <cell r="I309" t="str">
            <v>21</v>
          </cell>
        </row>
        <row r="310">
          <cell r="A310" t="str">
            <v>260566</v>
          </cell>
          <cell r="B310" t="str">
            <v>IDC Recovy-King</v>
          </cell>
          <cell r="D310" t="str">
            <v>King, Marta A.</v>
          </cell>
          <cell r="E310" t="str">
            <v>E40</v>
          </cell>
          <cell r="F310" t="str">
            <v>S12</v>
          </cell>
          <cell r="G310" t="str">
            <v>D198</v>
          </cell>
          <cell r="H310" t="str">
            <v xml:space="preserve"> </v>
          </cell>
          <cell r="I310" t="str">
            <v>21</v>
          </cell>
        </row>
        <row r="311">
          <cell r="A311" t="str">
            <v>260567</v>
          </cell>
          <cell r="B311" t="str">
            <v>IDC Recovy-Pappa</v>
          </cell>
          <cell r="D311" t="str">
            <v>Pappa, Helen M.</v>
          </cell>
          <cell r="E311" t="str">
            <v>E40</v>
          </cell>
          <cell r="F311" t="str">
            <v>S12</v>
          </cell>
          <cell r="G311" t="str">
            <v>D198</v>
          </cell>
          <cell r="H311" t="str">
            <v xml:space="preserve"> </v>
          </cell>
          <cell r="I311" t="str">
            <v>21</v>
          </cell>
        </row>
        <row r="312">
          <cell r="A312" t="str">
            <v>260568</v>
          </cell>
          <cell r="B312" t="str">
            <v>IDC Recovy-Scalzo</v>
          </cell>
          <cell r="D312" t="str">
            <v>Scalzo, Anthony J.</v>
          </cell>
          <cell r="E312" t="str">
            <v>E40</v>
          </cell>
          <cell r="F312" t="str">
            <v>S12</v>
          </cell>
          <cell r="G312" t="str">
            <v>D198</v>
          </cell>
          <cell r="H312" t="str">
            <v xml:space="preserve"> </v>
          </cell>
          <cell r="I312" t="str">
            <v>21</v>
          </cell>
        </row>
        <row r="313">
          <cell r="A313" t="str">
            <v>260569</v>
          </cell>
          <cell r="B313" t="str">
            <v>IDC Recovy-Strand</v>
          </cell>
          <cell r="D313" t="str">
            <v>Strand, Marya L.</v>
          </cell>
          <cell r="E313" t="str">
            <v>E40</v>
          </cell>
          <cell r="F313" t="str">
            <v>S12</v>
          </cell>
          <cell r="G313" t="str">
            <v>D198</v>
          </cell>
          <cell r="H313" t="str">
            <v xml:space="preserve"> </v>
          </cell>
          <cell r="I313" t="str">
            <v>21</v>
          </cell>
        </row>
        <row r="314">
          <cell r="A314" t="str">
            <v>260587</v>
          </cell>
          <cell r="B314" t="str">
            <v>IDC Recovy-Dolatshahi</v>
          </cell>
          <cell r="D314" t="str">
            <v>Dolatshahi, Leili J.</v>
          </cell>
          <cell r="E314" t="str">
            <v>E40</v>
          </cell>
          <cell r="F314" t="str">
            <v>S12</v>
          </cell>
          <cell r="G314" t="str">
            <v>D198</v>
          </cell>
          <cell r="H314" t="str">
            <v xml:space="preserve"> </v>
          </cell>
          <cell r="I314" t="str">
            <v>21</v>
          </cell>
        </row>
        <row r="315">
          <cell r="A315" t="str">
            <v>272601</v>
          </cell>
          <cell r="B315" t="str">
            <v>Academic Peds</v>
          </cell>
          <cell r="D315" t="str">
            <v>Wilmott, Robert W.</v>
          </cell>
          <cell r="E315" t="str">
            <v>E40</v>
          </cell>
          <cell r="F315" t="str">
            <v>S12</v>
          </cell>
          <cell r="G315" t="str">
            <v>D198</v>
          </cell>
          <cell r="H315" t="str">
            <v xml:space="preserve"> </v>
          </cell>
          <cell r="I315" t="str">
            <v>21</v>
          </cell>
        </row>
        <row r="316">
          <cell r="A316" t="str">
            <v>272602</v>
          </cell>
          <cell r="B316" t="str">
            <v>Ped Res-Allergy</v>
          </cell>
          <cell r="D316" t="str">
            <v>Wilmott, Robert W.</v>
          </cell>
          <cell r="E316" t="str">
            <v>E40</v>
          </cell>
          <cell r="F316" t="str">
            <v>S12</v>
          </cell>
          <cell r="G316" t="str">
            <v>D198</v>
          </cell>
          <cell r="H316" t="str">
            <v xml:space="preserve"> </v>
          </cell>
          <cell r="I316" t="str">
            <v>21</v>
          </cell>
        </row>
        <row r="317">
          <cell r="A317" t="str">
            <v>272603</v>
          </cell>
          <cell r="B317" t="str">
            <v>Ped Res-Cardiology</v>
          </cell>
          <cell r="D317" t="str">
            <v>Wilmott, Robert W.</v>
          </cell>
          <cell r="E317" t="str">
            <v>E40</v>
          </cell>
          <cell r="F317" t="str">
            <v>S12</v>
          </cell>
          <cell r="G317" t="str">
            <v>D198</v>
          </cell>
          <cell r="H317" t="str">
            <v xml:space="preserve"> </v>
          </cell>
          <cell r="I317" t="str">
            <v>21</v>
          </cell>
        </row>
        <row r="318">
          <cell r="A318" t="str">
            <v>272604</v>
          </cell>
          <cell r="B318" t="str">
            <v>Ped Res-Child Protec</v>
          </cell>
          <cell r="D318" t="str">
            <v>Wilmott, Robert W.</v>
          </cell>
          <cell r="E318" t="str">
            <v>E40</v>
          </cell>
          <cell r="F318" t="str">
            <v>S12</v>
          </cell>
          <cell r="G318" t="str">
            <v>D198</v>
          </cell>
          <cell r="H318" t="str">
            <v xml:space="preserve"> </v>
          </cell>
          <cell r="I318" t="str">
            <v>21</v>
          </cell>
        </row>
        <row r="319">
          <cell r="A319" t="str">
            <v>272605</v>
          </cell>
          <cell r="B319" t="str">
            <v>Ped Res-Endocrinology</v>
          </cell>
          <cell r="D319" t="str">
            <v>Wilmott, Robert W.</v>
          </cell>
          <cell r="E319" t="str">
            <v>E40</v>
          </cell>
          <cell r="F319" t="str">
            <v>S12</v>
          </cell>
          <cell r="G319" t="str">
            <v>D198</v>
          </cell>
          <cell r="H319" t="str">
            <v xml:space="preserve"> </v>
          </cell>
          <cell r="I319" t="str">
            <v>21</v>
          </cell>
        </row>
        <row r="320">
          <cell r="A320" t="str">
            <v>272606</v>
          </cell>
          <cell r="B320" t="str">
            <v>Ped Res-Hem/Onc</v>
          </cell>
          <cell r="D320" t="str">
            <v>Wilmott, Robert W.</v>
          </cell>
          <cell r="E320" t="str">
            <v>E40</v>
          </cell>
          <cell r="F320" t="str">
            <v>S12</v>
          </cell>
          <cell r="G320" t="str">
            <v>D198</v>
          </cell>
          <cell r="H320" t="str">
            <v xml:space="preserve"> </v>
          </cell>
          <cell r="I320" t="str">
            <v>21</v>
          </cell>
        </row>
        <row r="321">
          <cell r="A321" t="str">
            <v>272607</v>
          </cell>
          <cell r="B321" t="str">
            <v>Ped Res-Med Gen</v>
          </cell>
          <cell r="D321" t="str">
            <v>Wilmott, Robert W.</v>
          </cell>
          <cell r="E321" t="str">
            <v>E40</v>
          </cell>
          <cell r="F321" t="str">
            <v>S12</v>
          </cell>
          <cell r="G321" t="str">
            <v>D198</v>
          </cell>
          <cell r="H321" t="str">
            <v xml:space="preserve"> </v>
          </cell>
          <cell r="I321" t="str">
            <v>21</v>
          </cell>
        </row>
        <row r="322">
          <cell r="A322" t="str">
            <v>272608</v>
          </cell>
          <cell r="B322" t="str">
            <v>Ped Res-Allergy Becker</v>
          </cell>
          <cell r="D322" t="str">
            <v>Wilmott, Robert W.</v>
          </cell>
          <cell r="E322" t="str">
            <v>E40</v>
          </cell>
          <cell r="F322" t="str">
            <v>S12</v>
          </cell>
          <cell r="G322" t="str">
            <v>D198</v>
          </cell>
          <cell r="H322" t="str">
            <v xml:space="preserve"> </v>
          </cell>
          <cell r="I322" t="str">
            <v>21</v>
          </cell>
        </row>
        <row r="323">
          <cell r="A323" t="str">
            <v>272609</v>
          </cell>
          <cell r="B323" t="str">
            <v>Ped Res-Inf Dis</v>
          </cell>
          <cell r="D323" t="str">
            <v>Wilmott, Robert W.</v>
          </cell>
          <cell r="E323" t="str">
            <v>E40</v>
          </cell>
          <cell r="F323" t="str">
            <v>S12</v>
          </cell>
          <cell r="G323" t="str">
            <v>D198</v>
          </cell>
          <cell r="H323" t="str">
            <v xml:space="preserve"> </v>
          </cell>
          <cell r="I323" t="str">
            <v>21</v>
          </cell>
        </row>
        <row r="324">
          <cell r="A324" t="str">
            <v>272610</v>
          </cell>
          <cell r="B324" t="str">
            <v>Ped Res-Neonatology</v>
          </cell>
          <cell r="D324" t="str">
            <v>Wilmott, Robert W.</v>
          </cell>
          <cell r="E324" t="str">
            <v>E40</v>
          </cell>
          <cell r="F324" t="str">
            <v>S12</v>
          </cell>
          <cell r="G324" t="str">
            <v>D198</v>
          </cell>
          <cell r="H324" t="str">
            <v xml:space="preserve"> </v>
          </cell>
          <cell r="I324" t="str">
            <v>21</v>
          </cell>
        </row>
        <row r="325">
          <cell r="A325" t="str">
            <v>272611</v>
          </cell>
          <cell r="B325" t="str">
            <v>Ped Res-Nephrology</v>
          </cell>
          <cell r="D325" t="str">
            <v>Wilmott, Robert W.</v>
          </cell>
          <cell r="E325" t="str">
            <v>E40</v>
          </cell>
          <cell r="F325" t="str">
            <v>S12</v>
          </cell>
          <cell r="G325" t="str">
            <v>D198</v>
          </cell>
          <cell r="H325" t="str">
            <v xml:space="preserve"> </v>
          </cell>
          <cell r="I325" t="str">
            <v>21</v>
          </cell>
        </row>
        <row r="326">
          <cell r="A326" t="str">
            <v>272612</v>
          </cell>
          <cell r="B326" t="str">
            <v>Ped Res-Pulmon Med</v>
          </cell>
          <cell r="D326" t="str">
            <v>Wilmott, Robert W.</v>
          </cell>
          <cell r="E326" t="str">
            <v>E40</v>
          </cell>
          <cell r="F326" t="str">
            <v>S12</v>
          </cell>
          <cell r="G326" t="str">
            <v>D198</v>
          </cell>
          <cell r="H326" t="str">
            <v xml:space="preserve"> </v>
          </cell>
          <cell r="I326" t="str">
            <v>21</v>
          </cell>
        </row>
        <row r="327">
          <cell r="A327" t="str">
            <v>272613</v>
          </cell>
          <cell r="B327" t="str">
            <v>Ped Res-Endo Myers</v>
          </cell>
          <cell r="D327" t="str">
            <v>Wilmott, Robert W.</v>
          </cell>
          <cell r="E327" t="str">
            <v>E40</v>
          </cell>
          <cell r="F327" t="str">
            <v>S12</v>
          </cell>
          <cell r="G327" t="str">
            <v>D198</v>
          </cell>
          <cell r="H327" t="str">
            <v xml:space="preserve"> </v>
          </cell>
          <cell r="I327" t="str">
            <v>21</v>
          </cell>
        </row>
        <row r="328">
          <cell r="A328" t="str">
            <v>272614</v>
          </cell>
          <cell r="B328" t="str">
            <v>Ped Res-Crit Care</v>
          </cell>
          <cell r="D328" t="str">
            <v>Wilmott, Robert W.</v>
          </cell>
          <cell r="E328" t="str">
            <v>E40</v>
          </cell>
          <cell r="F328" t="str">
            <v>S12</v>
          </cell>
          <cell r="G328" t="str">
            <v>D198</v>
          </cell>
          <cell r="H328" t="str">
            <v xml:space="preserve"> </v>
          </cell>
          <cell r="I328" t="str">
            <v>21</v>
          </cell>
        </row>
        <row r="329">
          <cell r="A329" t="str">
            <v>272615</v>
          </cell>
          <cell r="B329" t="str">
            <v>Ped Res-Devel Peds</v>
          </cell>
          <cell r="D329" t="str">
            <v>Wilmott, Robert W.</v>
          </cell>
          <cell r="E329" t="str">
            <v>E40</v>
          </cell>
          <cell r="F329" t="str">
            <v>S12</v>
          </cell>
          <cell r="G329" t="str">
            <v>D198</v>
          </cell>
          <cell r="H329" t="str">
            <v xml:space="preserve"> </v>
          </cell>
          <cell r="I329" t="str">
            <v>21</v>
          </cell>
        </row>
        <row r="330">
          <cell r="A330" t="str">
            <v>272616</v>
          </cell>
          <cell r="B330" t="str">
            <v>Ped Res-Emerg Med</v>
          </cell>
          <cell r="D330" t="str">
            <v>Wilmott, Robert W.</v>
          </cell>
          <cell r="E330" t="str">
            <v>E40</v>
          </cell>
          <cell r="F330" t="str">
            <v>S12</v>
          </cell>
          <cell r="G330" t="str">
            <v>D198</v>
          </cell>
          <cell r="H330" t="str">
            <v xml:space="preserve"> </v>
          </cell>
          <cell r="I330" t="str">
            <v>21</v>
          </cell>
        </row>
        <row r="331">
          <cell r="A331" t="str">
            <v>272617</v>
          </cell>
          <cell r="B331" t="str">
            <v>Ped Res-Gastro</v>
          </cell>
          <cell r="D331" t="str">
            <v>Wilmott, Robert W.</v>
          </cell>
          <cell r="E331" t="str">
            <v>E40</v>
          </cell>
          <cell r="F331" t="str">
            <v>S12</v>
          </cell>
          <cell r="G331" t="str">
            <v>D198</v>
          </cell>
          <cell r="H331" t="str">
            <v xml:space="preserve"> </v>
          </cell>
          <cell r="I331" t="str">
            <v>21</v>
          </cell>
        </row>
        <row r="332">
          <cell r="A332" t="str">
            <v>272619</v>
          </cell>
          <cell r="B332" t="str">
            <v>Ped Res-Derm</v>
          </cell>
          <cell r="D332" t="str">
            <v>Wilmott, Robert W.</v>
          </cell>
          <cell r="E332" t="str">
            <v>E40</v>
          </cell>
          <cell r="F332" t="str">
            <v>S12</v>
          </cell>
          <cell r="G332" t="str">
            <v>D198</v>
          </cell>
          <cell r="H332" t="str">
            <v xml:space="preserve"> </v>
          </cell>
          <cell r="I332" t="str">
            <v>21</v>
          </cell>
        </row>
        <row r="333">
          <cell r="A333" t="str">
            <v>272620</v>
          </cell>
          <cell r="B333" t="str">
            <v>St Louis Cord Blood Bank</v>
          </cell>
          <cell r="D333" t="str">
            <v>Wilmott, Robert W.</v>
          </cell>
          <cell r="E333" t="str">
            <v>E40</v>
          </cell>
          <cell r="F333" t="str">
            <v>S12</v>
          </cell>
          <cell r="G333" t="str">
            <v>D198</v>
          </cell>
          <cell r="H333" t="str">
            <v xml:space="preserve"> </v>
          </cell>
          <cell r="I333" t="str">
            <v>21</v>
          </cell>
        </row>
        <row r="334">
          <cell r="A334" t="str">
            <v>272621</v>
          </cell>
          <cell r="B334" t="str">
            <v>Pediatrics-Montano</v>
          </cell>
          <cell r="D334" t="str">
            <v>Wilmott, Robert W.</v>
          </cell>
          <cell r="E334" t="str">
            <v>E40</v>
          </cell>
          <cell r="F334" t="str">
            <v>S12</v>
          </cell>
          <cell r="G334" t="str">
            <v>D198</v>
          </cell>
          <cell r="H334" t="str">
            <v xml:space="preserve"> </v>
          </cell>
          <cell r="I334" t="str">
            <v>21</v>
          </cell>
        </row>
        <row r="335">
          <cell r="A335" t="str">
            <v>281522</v>
          </cell>
          <cell r="B335" t="str">
            <v>Seattle Children's-EPIC</v>
          </cell>
          <cell r="D335" t="str">
            <v>Noyes, Blakeslee E.</v>
          </cell>
          <cell r="E335" t="str">
            <v>E40</v>
          </cell>
          <cell r="F335" t="str">
            <v>S12</v>
          </cell>
          <cell r="G335" t="str">
            <v>D198</v>
          </cell>
          <cell r="H335" t="str">
            <v xml:space="preserve"> </v>
          </cell>
          <cell r="I335" t="str">
            <v>21</v>
          </cell>
          <cell r="J335" t="str">
            <v>04/01/2009</v>
          </cell>
          <cell r="K335" t="str">
            <v>06/30/2019</v>
          </cell>
        </row>
        <row r="336">
          <cell r="A336" t="str">
            <v>281752</v>
          </cell>
          <cell r="B336" t="str">
            <v>Prospective Follow-Up of Pregancy</v>
          </cell>
          <cell r="D336" t="str">
            <v>Braddock, Stephen</v>
          </cell>
          <cell r="E336" t="str">
            <v>E40</v>
          </cell>
          <cell r="F336" t="str">
            <v>S12</v>
          </cell>
          <cell r="G336" t="str">
            <v>D198</v>
          </cell>
          <cell r="H336" t="str">
            <v xml:space="preserve"> </v>
          </cell>
          <cell r="I336" t="str">
            <v>21</v>
          </cell>
          <cell r="J336" t="str">
            <v>03/01/2010</v>
          </cell>
          <cell r="K336" t="str">
            <v>02/29/2020</v>
          </cell>
        </row>
        <row r="337">
          <cell r="A337" t="str">
            <v>281756</v>
          </cell>
          <cell r="B337" t="str">
            <v>CCFC-08-11</v>
          </cell>
          <cell r="D337" t="str">
            <v>Patel, Dhiren R.</v>
          </cell>
          <cell r="E337" t="str">
            <v>E40</v>
          </cell>
          <cell r="F337" t="str">
            <v>S12</v>
          </cell>
          <cell r="G337" t="str">
            <v>D198</v>
          </cell>
          <cell r="H337" t="str">
            <v xml:space="preserve"> </v>
          </cell>
          <cell r="I337" t="str">
            <v>21</v>
          </cell>
          <cell r="J337" t="str">
            <v>11/15/2012</v>
          </cell>
          <cell r="K337" t="str">
            <v>06/30/2020</v>
          </cell>
        </row>
        <row r="338">
          <cell r="A338" t="str">
            <v>281839</v>
          </cell>
          <cell r="B338" t="str">
            <v>NMTRC 003</v>
          </cell>
          <cell r="D338" t="str">
            <v>Ferguson, William S.</v>
          </cell>
          <cell r="E338" t="str">
            <v>E40</v>
          </cell>
          <cell r="F338" t="str">
            <v>S12</v>
          </cell>
          <cell r="G338" t="str">
            <v>D198</v>
          </cell>
          <cell r="H338" t="str">
            <v xml:space="preserve"> </v>
          </cell>
          <cell r="I338" t="str">
            <v>21</v>
          </cell>
          <cell r="J338" t="str">
            <v>11/01/2012</v>
          </cell>
          <cell r="K338" t="str">
            <v>11/30/2019</v>
          </cell>
        </row>
        <row r="339">
          <cell r="A339" t="str">
            <v>281859</v>
          </cell>
          <cell r="B339" t="str">
            <v>COG-AALL1131</v>
          </cell>
          <cell r="D339" t="str">
            <v>Ferguson, William S.</v>
          </cell>
          <cell r="E339" t="str">
            <v>E40</v>
          </cell>
          <cell r="F339" t="str">
            <v>S12</v>
          </cell>
          <cell r="G339" t="str">
            <v>D198</v>
          </cell>
          <cell r="H339" t="str">
            <v xml:space="preserve"> </v>
          </cell>
          <cell r="I339" t="str">
            <v>21</v>
          </cell>
          <cell r="J339" t="str">
            <v>06/27/2014</v>
          </cell>
          <cell r="K339" t="str">
            <v>06/30/2019</v>
          </cell>
        </row>
        <row r="340">
          <cell r="A340" t="str">
            <v>281873</v>
          </cell>
          <cell r="B340" t="str">
            <v>LAL Study</v>
          </cell>
          <cell r="D340" t="str">
            <v>Jain, Ajay K.</v>
          </cell>
          <cell r="E340" t="str">
            <v>E40</v>
          </cell>
          <cell r="F340" t="str">
            <v>S12</v>
          </cell>
          <cell r="G340" t="str">
            <v>D198</v>
          </cell>
          <cell r="H340" t="str">
            <v xml:space="preserve"> </v>
          </cell>
          <cell r="I340" t="str">
            <v>21</v>
          </cell>
          <cell r="J340" t="str">
            <v>04/23/2014</v>
          </cell>
          <cell r="K340" t="str">
            <v>12/31/2018</v>
          </cell>
        </row>
        <row r="341">
          <cell r="A341" t="str">
            <v>281875</v>
          </cell>
          <cell r="B341" t="str">
            <v>Alnylam - alpha 1</v>
          </cell>
          <cell r="D341" t="str">
            <v>Teckman, Jeffrey H.</v>
          </cell>
          <cell r="E341" t="str">
            <v>E40</v>
          </cell>
          <cell r="F341" t="str">
            <v>S12</v>
          </cell>
          <cell r="G341" t="str">
            <v>D198</v>
          </cell>
          <cell r="H341" t="str">
            <v xml:space="preserve"> </v>
          </cell>
          <cell r="I341" t="str">
            <v>21</v>
          </cell>
          <cell r="J341" t="str">
            <v>08/20/2014</v>
          </cell>
          <cell r="K341" t="str">
            <v>06/30/2019</v>
          </cell>
        </row>
        <row r="342">
          <cell r="A342" t="str">
            <v>281882</v>
          </cell>
          <cell r="B342" t="str">
            <v>NMTRC 009</v>
          </cell>
          <cell r="D342" t="str">
            <v>Ferguson, William S.</v>
          </cell>
          <cell r="E342" t="str">
            <v>E40</v>
          </cell>
          <cell r="F342" t="str">
            <v>S12</v>
          </cell>
          <cell r="G342" t="str">
            <v>D198</v>
          </cell>
          <cell r="H342" t="str">
            <v xml:space="preserve"> </v>
          </cell>
          <cell r="I342" t="str">
            <v>21</v>
          </cell>
          <cell r="J342" t="str">
            <v>04/01/2014</v>
          </cell>
          <cell r="K342" t="str">
            <v>07/31/2019</v>
          </cell>
        </row>
        <row r="343">
          <cell r="A343" t="str">
            <v>281889</v>
          </cell>
          <cell r="B343" t="str">
            <v>Novo Nordisk NN2211-3659</v>
          </cell>
          <cell r="D343" t="str">
            <v>Siska, Margaret K.</v>
          </cell>
          <cell r="E343" t="str">
            <v>E40</v>
          </cell>
          <cell r="F343" t="str">
            <v>S12</v>
          </cell>
          <cell r="G343" t="str">
            <v>D198</v>
          </cell>
          <cell r="H343" t="str">
            <v xml:space="preserve"> </v>
          </cell>
          <cell r="I343" t="str">
            <v>21</v>
          </cell>
          <cell r="J343" t="str">
            <v>09/09/2014</v>
          </cell>
          <cell r="K343" t="str">
            <v>09/30/2018</v>
          </cell>
        </row>
        <row r="344">
          <cell r="A344" t="str">
            <v>281895</v>
          </cell>
          <cell r="B344" t="str">
            <v>GS-US-334-1116</v>
          </cell>
          <cell r="D344" t="str">
            <v>Teckman, Jeffrey H.</v>
          </cell>
          <cell r="E344" t="str">
            <v>E40</v>
          </cell>
          <cell r="F344" t="str">
            <v>S12</v>
          </cell>
          <cell r="G344" t="str">
            <v>D198</v>
          </cell>
          <cell r="H344" t="str">
            <v xml:space="preserve"> </v>
          </cell>
          <cell r="I344" t="str">
            <v>21</v>
          </cell>
          <cell r="J344" t="str">
            <v>10/24/2014</v>
          </cell>
          <cell r="K344" t="str">
            <v>06/30/2019</v>
          </cell>
        </row>
        <row r="345">
          <cell r="A345" t="str">
            <v>281897</v>
          </cell>
          <cell r="B345" t="str">
            <v>Bioverativ 997HA306</v>
          </cell>
          <cell r="D345" t="str">
            <v>Puetz, John J.</v>
          </cell>
          <cell r="E345" t="str">
            <v>E40</v>
          </cell>
          <cell r="F345" t="str">
            <v>S12</v>
          </cell>
          <cell r="G345" t="str">
            <v>D198</v>
          </cell>
          <cell r="H345" t="str">
            <v xml:space="preserve"> </v>
          </cell>
          <cell r="I345" t="str">
            <v>21</v>
          </cell>
          <cell r="J345" t="str">
            <v>01/02/2015</v>
          </cell>
          <cell r="K345" t="str">
            <v>12/31/2019</v>
          </cell>
        </row>
        <row r="346">
          <cell r="A346" t="str">
            <v>281922</v>
          </cell>
          <cell r="B346" t="str">
            <v>PFD Hem 2013</v>
          </cell>
          <cell r="D346" t="str">
            <v>Siegfried, Elaine C.</v>
          </cell>
          <cell r="E346" t="str">
            <v>E40</v>
          </cell>
          <cell r="F346" t="str">
            <v>S12</v>
          </cell>
          <cell r="G346" t="str">
            <v>D198</v>
          </cell>
          <cell r="H346" t="str">
            <v xml:space="preserve"> </v>
          </cell>
          <cell r="I346" t="str">
            <v>21</v>
          </cell>
          <cell r="J346" t="str">
            <v>10/24/2013</v>
          </cell>
          <cell r="K346" t="str">
            <v>06/30/2016</v>
          </cell>
        </row>
        <row r="347">
          <cell r="A347" t="str">
            <v>281931</v>
          </cell>
          <cell r="B347" t="str">
            <v>PROSPECT-CF-Seattle</v>
          </cell>
          <cell r="D347" t="str">
            <v>Sobush, Kurtis T.</v>
          </cell>
          <cell r="E347" t="str">
            <v>E40</v>
          </cell>
          <cell r="F347" t="str">
            <v>S12</v>
          </cell>
          <cell r="G347" t="str">
            <v>D198</v>
          </cell>
          <cell r="H347" t="str">
            <v xml:space="preserve"> </v>
          </cell>
          <cell r="I347" t="str">
            <v>21</v>
          </cell>
          <cell r="J347" t="str">
            <v>07/01/2014</v>
          </cell>
          <cell r="K347" t="str">
            <v>06/30/2019</v>
          </cell>
        </row>
        <row r="348">
          <cell r="A348" t="str">
            <v>281965</v>
          </cell>
          <cell r="B348" t="str">
            <v>Gilead 334-1113</v>
          </cell>
          <cell r="D348" t="str">
            <v>Teckman, Jeffrey H.</v>
          </cell>
          <cell r="E348" t="str">
            <v>E40</v>
          </cell>
          <cell r="F348" t="str">
            <v>S12</v>
          </cell>
          <cell r="G348" t="str">
            <v>D198</v>
          </cell>
          <cell r="H348" t="str">
            <v xml:space="preserve"> </v>
          </cell>
          <cell r="I348" t="str">
            <v>21</v>
          </cell>
          <cell r="J348" t="str">
            <v>11/17/2015</v>
          </cell>
          <cell r="K348" t="str">
            <v>04/30/2023</v>
          </cell>
        </row>
        <row r="349">
          <cell r="A349" t="str">
            <v>282001</v>
          </cell>
          <cell r="B349" t="str">
            <v>Pediatrics Precision Laboratory</v>
          </cell>
          <cell r="D349" t="str">
            <v>Ferguson, William S.</v>
          </cell>
          <cell r="E349" t="str">
            <v>E40</v>
          </cell>
          <cell r="F349" t="str">
            <v>S12</v>
          </cell>
          <cell r="G349" t="str">
            <v>D198</v>
          </cell>
          <cell r="H349" t="str">
            <v xml:space="preserve"> </v>
          </cell>
          <cell r="I349" t="str">
            <v>21</v>
          </cell>
          <cell r="J349" t="str">
            <v>10/01/2015</v>
          </cell>
          <cell r="K349" t="str">
            <v>09/30/2019</v>
          </cell>
        </row>
        <row r="350">
          <cell r="A350" t="str">
            <v>282004</v>
          </cell>
          <cell r="B350" t="str">
            <v>NMTRC011</v>
          </cell>
          <cell r="D350" t="str">
            <v>Ferguson, William S.</v>
          </cell>
          <cell r="E350" t="str">
            <v>E40</v>
          </cell>
          <cell r="F350" t="str">
            <v>S12</v>
          </cell>
          <cell r="G350" t="str">
            <v>D198</v>
          </cell>
          <cell r="H350" t="str">
            <v xml:space="preserve"> </v>
          </cell>
          <cell r="I350" t="str">
            <v>21</v>
          </cell>
          <cell r="J350" t="str">
            <v>01/01/2016</v>
          </cell>
          <cell r="K350" t="str">
            <v>01/31/2020</v>
          </cell>
        </row>
        <row r="351">
          <cell r="A351" t="str">
            <v>282006</v>
          </cell>
          <cell r="B351" t="str">
            <v>Spectrum NMTRC014: NMTT Using DMFO</v>
          </cell>
          <cell r="D351" t="str">
            <v>Ferguson, William S.</v>
          </cell>
          <cell r="E351" t="str">
            <v>E40</v>
          </cell>
          <cell r="F351" t="str">
            <v>S12</v>
          </cell>
          <cell r="G351" t="str">
            <v>D198</v>
          </cell>
          <cell r="H351" t="str">
            <v xml:space="preserve"> </v>
          </cell>
          <cell r="I351" t="str">
            <v>21</v>
          </cell>
          <cell r="J351" t="str">
            <v>02/01/2016</v>
          </cell>
          <cell r="K351" t="str">
            <v>02/28/2021</v>
          </cell>
        </row>
        <row r="352">
          <cell r="A352" t="str">
            <v>282007</v>
          </cell>
          <cell r="B352" t="str">
            <v>BI 1160.106- Diversity</v>
          </cell>
          <cell r="D352" t="str">
            <v>Puetz, John J.</v>
          </cell>
          <cell r="E352" t="str">
            <v>E40</v>
          </cell>
          <cell r="F352" t="str">
            <v>S12</v>
          </cell>
          <cell r="G352" t="str">
            <v>D198</v>
          </cell>
          <cell r="H352" t="str">
            <v xml:space="preserve"> </v>
          </cell>
          <cell r="I352" t="str">
            <v>21</v>
          </cell>
          <cell r="J352" t="str">
            <v>08/08/2016</v>
          </cell>
          <cell r="K352" t="str">
            <v>08/31/2020</v>
          </cell>
        </row>
        <row r="353">
          <cell r="A353" t="str">
            <v>282025</v>
          </cell>
          <cell r="B353" t="str">
            <v>BIBR 1048 MS</v>
          </cell>
          <cell r="D353" t="str">
            <v>Puetz, John J.</v>
          </cell>
          <cell r="E353" t="str">
            <v>E40</v>
          </cell>
          <cell r="F353" t="str">
            <v>S12</v>
          </cell>
          <cell r="G353" t="str">
            <v>D198</v>
          </cell>
          <cell r="H353" t="str">
            <v xml:space="preserve"> </v>
          </cell>
          <cell r="I353" t="str">
            <v>21</v>
          </cell>
          <cell r="J353" t="str">
            <v>12/22/2016</v>
          </cell>
          <cell r="K353" t="str">
            <v>12/31/2018</v>
          </cell>
        </row>
        <row r="354">
          <cell r="A354" t="str">
            <v>282026</v>
          </cell>
          <cell r="B354" t="str">
            <v>Prometic 2004C009G</v>
          </cell>
          <cell r="D354" t="str">
            <v>Knutsen, Alan P.</v>
          </cell>
          <cell r="E354" t="str">
            <v>E40</v>
          </cell>
          <cell r="F354" t="str">
            <v>S12</v>
          </cell>
          <cell r="G354" t="str">
            <v>D198</v>
          </cell>
          <cell r="H354" t="str">
            <v xml:space="preserve"> </v>
          </cell>
          <cell r="I354" t="str">
            <v>21</v>
          </cell>
          <cell r="J354" t="str">
            <v>04/13/2016</v>
          </cell>
          <cell r="K354" t="str">
            <v>06/30/2019</v>
          </cell>
        </row>
        <row r="355">
          <cell r="A355" t="str">
            <v>282028</v>
          </cell>
          <cell r="B355" t="str">
            <v>Asklepion L-citrulline</v>
          </cell>
          <cell r="D355" t="str">
            <v>Werner, Jason</v>
          </cell>
          <cell r="E355" t="str">
            <v>E40</v>
          </cell>
          <cell r="F355" t="str">
            <v>S12</v>
          </cell>
          <cell r="G355" t="str">
            <v>D198</v>
          </cell>
          <cell r="H355" t="str">
            <v xml:space="preserve"> </v>
          </cell>
          <cell r="I355" t="str">
            <v>21</v>
          </cell>
          <cell r="J355" t="str">
            <v>12/21/2016</v>
          </cell>
          <cell r="K355" t="str">
            <v>12/31/2020</v>
          </cell>
        </row>
        <row r="356">
          <cell r="A356" t="str">
            <v>282031</v>
          </cell>
          <cell r="B356" t="str">
            <v>Boehringer 1321.7</v>
          </cell>
          <cell r="D356" t="str">
            <v>Puetz, John J.</v>
          </cell>
          <cell r="E356" t="str">
            <v>E40</v>
          </cell>
          <cell r="F356" t="str">
            <v>S12</v>
          </cell>
          <cell r="G356" t="str">
            <v>D198</v>
          </cell>
          <cell r="H356" t="str">
            <v xml:space="preserve"> </v>
          </cell>
          <cell r="I356" t="str">
            <v>21</v>
          </cell>
          <cell r="J356" t="str">
            <v>01/04/2017</v>
          </cell>
          <cell r="K356" t="str">
            <v>01/31/2019</v>
          </cell>
        </row>
        <row r="357">
          <cell r="A357" t="str">
            <v>282046</v>
          </cell>
          <cell r="B357" t="str">
            <v>NMTRC-ONC-403-001</v>
          </cell>
          <cell r="D357" t="str">
            <v>Navalkele, Pournima D.</v>
          </cell>
          <cell r="E357" t="str">
            <v>E40</v>
          </cell>
          <cell r="F357" t="str">
            <v>S12</v>
          </cell>
          <cell r="G357" t="str">
            <v>D198</v>
          </cell>
          <cell r="H357" t="str">
            <v xml:space="preserve"> </v>
          </cell>
          <cell r="I357" t="str">
            <v>21</v>
          </cell>
          <cell r="J357" t="str">
            <v>05/01/2017</v>
          </cell>
          <cell r="K357" t="str">
            <v>05/31/2019</v>
          </cell>
        </row>
        <row r="358">
          <cell r="A358" t="str">
            <v>282090</v>
          </cell>
          <cell r="B358" t="str">
            <v>AeroVanc</v>
          </cell>
          <cell r="D358" t="str">
            <v>Albers, Gary M.</v>
          </cell>
          <cell r="E358" t="str">
            <v>E40</v>
          </cell>
          <cell r="F358" t="str">
            <v>S12</v>
          </cell>
          <cell r="G358" t="str">
            <v>D198</v>
          </cell>
          <cell r="H358" t="str">
            <v xml:space="preserve"> </v>
          </cell>
          <cell r="I358" t="str">
            <v>21</v>
          </cell>
          <cell r="J358" t="str">
            <v>10/31/2017</v>
          </cell>
          <cell r="K358" t="str">
            <v>10/31/2020</v>
          </cell>
        </row>
        <row r="359">
          <cell r="A359" t="str">
            <v>282095</v>
          </cell>
          <cell r="B359" t="str">
            <v>Lurie LGG-14C03</v>
          </cell>
          <cell r="D359" t="str">
            <v>Navalkele, Pournima D.</v>
          </cell>
          <cell r="E359" t="str">
            <v>E40</v>
          </cell>
          <cell r="F359" t="str">
            <v>S12</v>
          </cell>
          <cell r="G359" t="str">
            <v>D198</v>
          </cell>
          <cell r="H359" t="str">
            <v xml:space="preserve"> </v>
          </cell>
          <cell r="I359" t="str">
            <v>21</v>
          </cell>
          <cell r="J359" t="str">
            <v>12/18/2017</v>
          </cell>
          <cell r="K359" t="str">
            <v>12/31/2019</v>
          </cell>
        </row>
        <row r="360">
          <cell r="A360" t="str">
            <v>282127</v>
          </cell>
          <cell r="B360" t="str">
            <v>Sotalol Registry</v>
          </cell>
          <cell r="D360" t="str">
            <v>Garnreiter, Jason M.</v>
          </cell>
          <cell r="E360" t="str">
            <v>E40</v>
          </cell>
          <cell r="F360" t="str">
            <v>S12</v>
          </cell>
          <cell r="G360" t="str">
            <v>D198</v>
          </cell>
          <cell r="H360" t="str">
            <v xml:space="preserve"> </v>
          </cell>
          <cell r="I360" t="str">
            <v>21</v>
          </cell>
          <cell r="J360" t="str">
            <v>10/05/2018</v>
          </cell>
          <cell r="K360" t="str">
            <v>10/31/2020</v>
          </cell>
        </row>
        <row r="361">
          <cell r="A361" t="str">
            <v>292064</v>
          </cell>
          <cell r="B361" t="str">
            <v>Stem Cell Different</v>
          </cell>
          <cell r="D361" t="str">
            <v>Wilmott, Robert W.</v>
          </cell>
          <cell r="E361" t="str">
            <v>E40</v>
          </cell>
          <cell r="F361" t="str">
            <v>S12</v>
          </cell>
          <cell r="G361" t="str">
            <v>D198</v>
          </cell>
          <cell r="H361" t="str">
            <v xml:space="preserve"> </v>
          </cell>
          <cell r="I361" t="str">
            <v>21</v>
          </cell>
          <cell r="J361" t="str">
            <v>07/01/2001</v>
          </cell>
          <cell r="K361" t="str">
            <v>06/30/2020</v>
          </cell>
        </row>
        <row r="362">
          <cell r="A362" t="str">
            <v>292306</v>
          </cell>
          <cell r="B362" t="str">
            <v>Liver Center Awards-Jain</v>
          </cell>
          <cell r="D362" t="str">
            <v>Jain, Ajay K.</v>
          </cell>
          <cell r="E362" t="str">
            <v>E40</v>
          </cell>
          <cell r="F362" t="str">
            <v>S12</v>
          </cell>
          <cell r="G362" t="str">
            <v>D198</v>
          </cell>
          <cell r="H362" t="str">
            <v xml:space="preserve"> </v>
          </cell>
          <cell r="I362" t="str">
            <v>21</v>
          </cell>
          <cell r="J362" t="str">
            <v>03/01/2015</v>
          </cell>
          <cell r="K362" t="str">
            <v>01/31/2019</v>
          </cell>
        </row>
        <row r="363">
          <cell r="A363" t="str">
            <v>292313</v>
          </cell>
          <cell r="B363" t="str">
            <v>Blue Ribbon-Barenkamp</v>
          </cell>
          <cell r="D363" t="str">
            <v>Barenkamp, Stephen J.</v>
          </cell>
          <cell r="E363" t="str">
            <v>E40</v>
          </cell>
          <cell r="F363" t="str">
            <v>S12</v>
          </cell>
          <cell r="G363" t="str">
            <v>D198</v>
          </cell>
          <cell r="H363" t="str">
            <v xml:space="preserve"> </v>
          </cell>
          <cell r="I363" t="str">
            <v>21</v>
          </cell>
        </row>
        <row r="364">
          <cell r="A364" t="str">
            <v>292317</v>
          </cell>
          <cell r="B364" t="str">
            <v>Liver Center Award-Fleming</v>
          </cell>
          <cell r="D364" t="str">
            <v>Fleming, Robert E.</v>
          </cell>
          <cell r="E364" t="str">
            <v>E40</v>
          </cell>
          <cell r="F364" t="str">
            <v>S12</v>
          </cell>
          <cell r="G364" t="str">
            <v>D198</v>
          </cell>
          <cell r="H364" t="str">
            <v xml:space="preserve"> </v>
          </cell>
          <cell r="I364" t="str">
            <v>21</v>
          </cell>
          <cell r="J364" t="str">
            <v>10/01/2018</v>
          </cell>
          <cell r="K364" t="str">
            <v>09/30/2019</v>
          </cell>
        </row>
        <row r="365">
          <cell r="A365" t="str">
            <v>292318</v>
          </cell>
          <cell r="B365" t="str">
            <v>Liver Center Award-Teckman</v>
          </cell>
          <cell r="D365" t="str">
            <v>Teckman, Jeffrey H.</v>
          </cell>
          <cell r="E365" t="str">
            <v>E40</v>
          </cell>
          <cell r="F365" t="str">
            <v>S12</v>
          </cell>
          <cell r="G365" t="str">
            <v>D198</v>
          </cell>
          <cell r="H365" t="str">
            <v xml:space="preserve"> </v>
          </cell>
          <cell r="I365" t="str">
            <v>21</v>
          </cell>
          <cell r="J365" t="str">
            <v>10/01/2018</v>
          </cell>
          <cell r="K365" t="str">
            <v>09/30/2019</v>
          </cell>
        </row>
        <row r="366">
          <cell r="A366" t="str">
            <v>295555</v>
          </cell>
          <cell r="B366" t="str">
            <v>Ped Clin Res Ctr-Dev</v>
          </cell>
          <cell r="D366" t="str">
            <v>Wilmott, Robert W.</v>
          </cell>
          <cell r="E366" t="str">
            <v>E40</v>
          </cell>
          <cell r="F366" t="str">
            <v>S12</v>
          </cell>
          <cell r="G366" t="str">
            <v>D198</v>
          </cell>
          <cell r="H366" t="str">
            <v xml:space="preserve"> </v>
          </cell>
          <cell r="I366" t="str">
            <v>21</v>
          </cell>
        </row>
        <row r="367">
          <cell r="A367" t="str">
            <v>310086</v>
          </cell>
          <cell r="B367" t="str">
            <v>Alpa 1 Antitrypsin Deficiency Adul</v>
          </cell>
          <cell r="C367" t="str">
            <v>Teckman, Jeffrey H.</v>
          </cell>
          <cell r="D367" t="str">
            <v>Buckley, Richard E.</v>
          </cell>
          <cell r="E367" t="str">
            <v>E40</v>
          </cell>
          <cell r="F367" t="str">
            <v>S12</v>
          </cell>
          <cell r="G367" t="str">
            <v>D198</v>
          </cell>
          <cell r="H367" t="str">
            <v xml:space="preserve"> </v>
          </cell>
          <cell r="I367" t="str">
            <v>31</v>
          </cell>
          <cell r="J367" t="str">
            <v>09/01/2012</v>
          </cell>
          <cell r="K367" t="str">
            <v>11/30/2018</v>
          </cell>
        </row>
        <row r="368">
          <cell r="A368" t="str">
            <v>310220</v>
          </cell>
          <cell r="B368" t="str">
            <v>St. Baldrick's Foundation Supplemen</v>
          </cell>
          <cell r="C368" t="str">
            <v>Ferguson, William S.</v>
          </cell>
          <cell r="D368" t="str">
            <v>Buckley, Richard E.</v>
          </cell>
          <cell r="E368" t="str">
            <v>E40</v>
          </cell>
          <cell r="F368" t="str">
            <v>S12</v>
          </cell>
          <cell r="G368" t="str">
            <v>D198</v>
          </cell>
          <cell r="H368" t="str">
            <v xml:space="preserve"> </v>
          </cell>
          <cell r="I368" t="str">
            <v>31</v>
          </cell>
          <cell r="J368" t="str">
            <v>04/26/2012</v>
          </cell>
          <cell r="K368" t="str">
            <v>04/25/2019</v>
          </cell>
        </row>
        <row r="369">
          <cell r="A369" t="str">
            <v>310233</v>
          </cell>
          <cell r="B369" t="str">
            <v>Evaluation of DPCs in the PiZZ Mous</v>
          </cell>
          <cell r="C369" t="str">
            <v>Teckman, Jeffrey H.</v>
          </cell>
          <cell r="D369" t="str">
            <v>Buckley, Richard E.</v>
          </cell>
          <cell r="E369" t="str">
            <v>E40</v>
          </cell>
          <cell r="F369" t="str">
            <v>S12</v>
          </cell>
          <cell r="G369" t="str">
            <v>D198</v>
          </cell>
          <cell r="H369" t="str">
            <v xml:space="preserve"> </v>
          </cell>
          <cell r="I369" t="str">
            <v>31</v>
          </cell>
          <cell r="J369" t="str">
            <v>01/08/2014</v>
          </cell>
          <cell r="K369" t="str">
            <v>08/31/2018</v>
          </cell>
        </row>
        <row r="370">
          <cell r="A370" t="str">
            <v>310298</v>
          </cell>
          <cell r="B370" t="str">
            <v>Autism Treatment Network-2014 Cycl</v>
          </cell>
          <cell r="C370" t="str">
            <v>Gott, Rolanda</v>
          </cell>
          <cell r="D370" t="str">
            <v>Buckley, Richard E.</v>
          </cell>
          <cell r="E370" t="str">
            <v>E40</v>
          </cell>
          <cell r="F370" t="str">
            <v>S12</v>
          </cell>
          <cell r="G370" t="str">
            <v>D198</v>
          </cell>
          <cell r="H370" t="str">
            <v xml:space="preserve"> </v>
          </cell>
          <cell r="I370" t="str">
            <v>31</v>
          </cell>
          <cell r="J370" t="str">
            <v>09/01/2014</v>
          </cell>
          <cell r="K370" t="str">
            <v>08/31/2017</v>
          </cell>
        </row>
        <row r="371">
          <cell r="A371" t="str">
            <v>310494</v>
          </cell>
          <cell r="B371" t="str">
            <v>Collaboration of a pediatric reside</v>
          </cell>
          <cell r="C371" t="str">
            <v>Arthur, Joshua D.</v>
          </cell>
          <cell r="D371" t="str">
            <v>Buckley, Richard E.</v>
          </cell>
          <cell r="E371" t="str">
            <v>E40</v>
          </cell>
          <cell r="F371" t="str">
            <v>S12</v>
          </cell>
          <cell r="G371" t="str">
            <v>D198</v>
          </cell>
          <cell r="H371" t="str">
            <v xml:space="preserve"> </v>
          </cell>
          <cell r="I371" t="str">
            <v>31</v>
          </cell>
          <cell r="J371" t="str">
            <v>10/01/2015</v>
          </cell>
          <cell r="K371" t="str">
            <v>07/31/2018</v>
          </cell>
        </row>
        <row r="372">
          <cell r="A372" t="str">
            <v>310503</v>
          </cell>
          <cell r="B372" t="str">
            <v>Th17-Mediated inflammation and Vita</v>
          </cell>
          <cell r="C372" t="str">
            <v>Koenig, Joyce M.</v>
          </cell>
          <cell r="D372" t="str">
            <v>Buckley, Richard E.</v>
          </cell>
          <cell r="E372" t="str">
            <v>E40</v>
          </cell>
          <cell r="F372" t="str">
            <v>S12</v>
          </cell>
          <cell r="G372" t="str">
            <v>D198</v>
          </cell>
          <cell r="H372" t="str">
            <v xml:space="preserve"> </v>
          </cell>
          <cell r="I372" t="str">
            <v>31</v>
          </cell>
          <cell r="J372" t="str">
            <v>01/25/2016</v>
          </cell>
          <cell r="K372" t="str">
            <v>12/31/2018</v>
          </cell>
        </row>
        <row r="373">
          <cell r="A373" t="str">
            <v>310537</v>
          </cell>
          <cell r="B373" t="str">
            <v>Meconium Aspiration Syndrome and No</v>
          </cell>
          <cell r="C373" t="str">
            <v>Strand, Marya L.</v>
          </cell>
          <cell r="D373" t="str">
            <v>Buckley, Richard E.</v>
          </cell>
          <cell r="E373" t="str">
            <v>E40</v>
          </cell>
          <cell r="F373" t="str">
            <v>S12</v>
          </cell>
          <cell r="G373" t="str">
            <v>D198</v>
          </cell>
          <cell r="H373" t="str">
            <v xml:space="preserve"> </v>
          </cell>
          <cell r="I373" t="str">
            <v>31</v>
          </cell>
          <cell r="J373" t="str">
            <v>05/01/2016</v>
          </cell>
          <cell r="K373" t="str">
            <v>04/30/2018</v>
          </cell>
        </row>
        <row r="374">
          <cell r="A374" t="str">
            <v>310552</v>
          </cell>
          <cell r="B374" t="str">
            <v>Prevention of skills decay through</v>
          </cell>
          <cell r="C374" t="str">
            <v>Josephsen, Justin B.</v>
          </cell>
          <cell r="D374" t="str">
            <v>Buckley, Richard E.</v>
          </cell>
          <cell r="E374" t="str">
            <v>E40</v>
          </cell>
          <cell r="F374" t="str">
            <v>S12</v>
          </cell>
          <cell r="G374" t="str">
            <v>D198</v>
          </cell>
          <cell r="H374" t="str">
            <v xml:space="preserve"> </v>
          </cell>
          <cell r="I374" t="str">
            <v>31</v>
          </cell>
          <cell r="J374" t="str">
            <v>03/08/2016</v>
          </cell>
          <cell r="K374" t="str">
            <v>03/07/2019</v>
          </cell>
        </row>
        <row r="375">
          <cell r="A375" t="str">
            <v>310614</v>
          </cell>
          <cell r="B375" t="str">
            <v>PRO-KIIDS and NEOPICS Retrospective</v>
          </cell>
          <cell r="C375" t="str">
            <v>Pappa, Helen M.</v>
          </cell>
          <cell r="D375" t="str">
            <v>Buckley, Richard E.</v>
          </cell>
          <cell r="E375" t="str">
            <v>E40</v>
          </cell>
          <cell r="F375" t="str">
            <v>S12</v>
          </cell>
          <cell r="G375" t="str">
            <v>D198</v>
          </cell>
          <cell r="H375" t="str">
            <v xml:space="preserve"> </v>
          </cell>
          <cell r="I375" t="str">
            <v>31</v>
          </cell>
          <cell r="J375" t="str">
            <v>01/01/2016</v>
          </cell>
          <cell r="K375" t="str">
            <v>06/30/2017</v>
          </cell>
        </row>
        <row r="376">
          <cell r="A376" t="str">
            <v>310639</v>
          </cell>
          <cell r="B376" t="str">
            <v>PiZ mouse model characterization</v>
          </cell>
          <cell r="C376" t="str">
            <v>Teckman, Jeffrey H.</v>
          </cell>
          <cell r="D376" t="str">
            <v>Buckley, Richard E.</v>
          </cell>
          <cell r="E376" t="str">
            <v>E40</v>
          </cell>
          <cell r="F376" t="str">
            <v>S12</v>
          </cell>
          <cell r="G376" t="str">
            <v>D198</v>
          </cell>
          <cell r="H376" t="str">
            <v xml:space="preserve"> </v>
          </cell>
          <cell r="I376" t="str">
            <v>31</v>
          </cell>
          <cell r="J376" t="str">
            <v>11/01/2016</v>
          </cell>
          <cell r="K376" t="str">
            <v>05/31/2017</v>
          </cell>
        </row>
        <row r="377">
          <cell r="A377" t="str">
            <v>310667</v>
          </cell>
          <cell r="B377" t="str">
            <v>Glycosaminoglycans profile of mice</v>
          </cell>
          <cell r="C377" t="str">
            <v>Montano, Adriana M.</v>
          </cell>
          <cell r="D377" t="str">
            <v>Buckley, Richard E.</v>
          </cell>
          <cell r="E377" t="str">
            <v>E40</v>
          </cell>
          <cell r="F377" t="str">
            <v>S12</v>
          </cell>
          <cell r="G377" t="str">
            <v>D198</v>
          </cell>
          <cell r="H377" t="str">
            <v xml:space="preserve"> </v>
          </cell>
          <cell r="I377" t="str">
            <v>31</v>
          </cell>
          <cell r="J377" t="str">
            <v>04/20/2017</v>
          </cell>
          <cell r="K377" t="str">
            <v>04/19/2019</v>
          </cell>
        </row>
        <row r="378">
          <cell r="A378" t="str">
            <v>310679</v>
          </cell>
          <cell r="B378" t="str">
            <v>Childhood Liver Disease Research an</v>
          </cell>
          <cell r="C378" t="str">
            <v>Teckman, Jeffrey H.</v>
          </cell>
          <cell r="D378" t="str">
            <v>Buckley, Richard E.</v>
          </cell>
          <cell r="E378" t="str">
            <v>E40</v>
          </cell>
          <cell r="F378" t="str">
            <v>S12</v>
          </cell>
          <cell r="G378" t="str">
            <v>D198</v>
          </cell>
          <cell r="H378" t="str">
            <v xml:space="preserve"> </v>
          </cell>
          <cell r="I378" t="str">
            <v>31</v>
          </cell>
          <cell r="J378" t="str">
            <v>06/01/2017</v>
          </cell>
          <cell r="K378" t="str">
            <v>05/31/2018</v>
          </cell>
        </row>
        <row r="379">
          <cell r="A379" t="str">
            <v>310682</v>
          </cell>
          <cell r="B379" t="str">
            <v>Genetic Disease Program Services FY</v>
          </cell>
          <cell r="C379" t="str">
            <v>Braddock, Stephen</v>
          </cell>
          <cell r="D379" t="str">
            <v>Buckley, Richard E.</v>
          </cell>
          <cell r="E379" t="str">
            <v>E40</v>
          </cell>
          <cell r="F379" t="str">
            <v>S12</v>
          </cell>
          <cell r="G379" t="str">
            <v>D198</v>
          </cell>
          <cell r="H379" t="str">
            <v xml:space="preserve"> </v>
          </cell>
          <cell r="I379" t="str">
            <v>31</v>
          </cell>
          <cell r="J379" t="str">
            <v>06/01/2017</v>
          </cell>
          <cell r="K379" t="str">
            <v>05/31/2018</v>
          </cell>
        </row>
        <row r="380">
          <cell r="A380" t="str">
            <v>310683</v>
          </cell>
          <cell r="B380" t="str">
            <v>FY18 Newborn Screening for Cystic F</v>
          </cell>
          <cell r="C380" t="str">
            <v>Noyes, Blakeslee E.</v>
          </cell>
          <cell r="D380" t="str">
            <v>Buckley, Richard E.</v>
          </cell>
          <cell r="E380" t="str">
            <v>E40</v>
          </cell>
          <cell r="F380" t="str">
            <v>S12</v>
          </cell>
          <cell r="G380" t="str">
            <v>D198</v>
          </cell>
          <cell r="H380" t="str">
            <v xml:space="preserve"> </v>
          </cell>
          <cell r="I380" t="str">
            <v>31</v>
          </cell>
          <cell r="J380" t="str">
            <v>06/01/2017</v>
          </cell>
          <cell r="K380" t="str">
            <v>05/31/2018</v>
          </cell>
        </row>
        <row r="381">
          <cell r="A381" t="str">
            <v>310687</v>
          </cell>
          <cell r="B381" t="str">
            <v>Pediatric Hemoglobinopathy Resource</v>
          </cell>
          <cell r="C381" t="str">
            <v>Dolatshahi, Leili J.</v>
          </cell>
          <cell r="D381" t="str">
            <v>Buckley, Richard E.</v>
          </cell>
          <cell r="E381" t="str">
            <v>E40</v>
          </cell>
          <cell r="F381" t="str">
            <v>S12</v>
          </cell>
          <cell r="G381" t="str">
            <v>D198</v>
          </cell>
          <cell r="H381" t="str">
            <v xml:space="preserve"> </v>
          </cell>
          <cell r="I381" t="str">
            <v>31</v>
          </cell>
          <cell r="J381" t="str">
            <v>06/06/2017</v>
          </cell>
          <cell r="K381" t="str">
            <v>05/31/2019</v>
          </cell>
        </row>
        <row r="382">
          <cell r="A382" t="str">
            <v>310691</v>
          </cell>
          <cell r="B382" t="str">
            <v>Development of a nontypeable Haemop</v>
          </cell>
          <cell r="C382" t="str">
            <v>Barenkamp, Stephen J.</v>
          </cell>
          <cell r="D382" t="str">
            <v>Buckley, Richard E.</v>
          </cell>
          <cell r="E382" t="str">
            <v>E40</v>
          </cell>
          <cell r="F382" t="str">
            <v>S12</v>
          </cell>
          <cell r="G382" t="str">
            <v>D198</v>
          </cell>
          <cell r="H382" t="str">
            <v xml:space="preserve"> </v>
          </cell>
          <cell r="I382" t="str">
            <v>31</v>
          </cell>
          <cell r="J382" t="str">
            <v>07/01/2017</v>
          </cell>
          <cell r="K382" t="str">
            <v>06/30/2018</v>
          </cell>
        </row>
        <row r="383">
          <cell r="A383" t="str">
            <v>310699</v>
          </cell>
          <cell r="B383" t="str">
            <v>Positve Parenting Program: Healthy</v>
          </cell>
          <cell r="C383" t="str">
            <v>Zand, Debra H.</v>
          </cell>
          <cell r="D383" t="str">
            <v>Buckley, Richard E.</v>
          </cell>
          <cell r="E383" t="str">
            <v>E40</v>
          </cell>
          <cell r="F383" t="str">
            <v>S12</v>
          </cell>
          <cell r="G383" t="str">
            <v>D198</v>
          </cell>
          <cell r="H383" t="str">
            <v xml:space="preserve"> </v>
          </cell>
          <cell r="I383" t="str">
            <v>31</v>
          </cell>
          <cell r="J383" t="str">
            <v>07/01/2017</v>
          </cell>
          <cell r="K383" t="str">
            <v>06/30/2018</v>
          </cell>
        </row>
        <row r="384">
          <cell r="A384" t="str">
            <v>310702</v>
          </cell>
          <cell r="B384" t="str">
            <v>FY18 Genetic Counseling Services</v>
          </cell>
          <cell r="C384" t="str">
            <v>Braddock, Stephen</v>
          </cell>
          <cell r="D384" t="str">
            <v>Buckley, Richard E.</v>
          </cell>
          <cell r="E384" t="str">
            <v>E40</v>
          </cell>
          <cell r="F384" t="str">
            <v>S12</v>
          </cell>
          <cell r="G384" t="str">
            <v>D198</v>
          </cell>
          <cell r="H384" t="str">
            <v xml:space="preserve"> </v>
          </cell>
          <cell r="I384" t="str">
            <v>31</v>
          </cell>
          <cell r="J384" t="str">
            <v>07/01/2017</v>
          </cell>
          <cell r="K384" t="str">
            <v>06/30/2018</v>
          </cell>
        </row>
        <row r="385">
          <cell r="A385" t="str">
            <v>310707</v>
          </cell>
          <cell r="B385" t="str">
            <v>ATHN Data Quality Round Counts 9.1</v>
          </cell>
          <cell r="C385" t="str">
            <v>Puetz, John J.</v>
          </cell>
          <cell r="D385" t="str">
            <v>Buckley, Richard E.</v>
          </cell>
          <cell r="E385" t="str">
            <v>E40</v>
          </cell>
          <cell r="F385" t="str">
            <v>S12</v>
          </cell>
          <cell r="G385" t="str">
            <v>D198</v>
          </cell>
          <cell r="H385" t="str">
            <v xml:space="preserve"> </v>
          </cell>
          <cell r="I385" t="str">
            <v>31</v>
          </cell>
          <cell r="J385" t="str">
            <v>07/01/2017</v>
          </cell>
          <cell r="K385" t="str">
            <v>06/30/2018</v>
          </cell>
        </row>
        <row r="386">
          <cell r="A386" t="str">
            <v>310732</v>
          </cell>
          <cell r="B386" t="str">
            <v>ARC Additional Research Coordinator</v>
          </cell>
          <cell r="C386" t="str">
            <v>Albers, Gary M.</v>
          </cell>
          <cell r="D386" t="str">
            <v>Buckley, Richard E.</v>
          </cell>
          <cell r="E386" t="str">
            <v>E40</v>
          </cell>
          <cell r="F386" t="str">
            <v>S12</v>
          </cell>
          <cell r="G386" t="str">
            <v>D198</v>
          </cell>
          <cell r="H386" t="str">
            <v xml:space="preserve"> </v>
          </cell>
          <cell r="I386" t="str">
            <v>31</v>
          </cell>
          <cell r="J386" t="str">
            <v>12/01/2017</v>
          </cell>
          <cell r="K386" t="str">
            <v>11/30/2018</v>
          </cell>
        </row>
        <row r="387">
          <cell r="A387" t="str">
            <v>310737</v>
          </cell>
          <cell r="B387" t="str">
            <v>Optimizing Outpatient Pharmacy Care</v>
          </cell>
          <cell r="C387" t="str">
            <v>Noyes, Blakeslee E.</v>
          </cell>
          <cell r="D387" t="str">
            <v>Buckley, Richard E.</v>
          </cell>
          <cell r="E387" t="str">
            <v>E40</v>
          </cell>
          <cell r="F387" t="str">
            <v>S12</v>
          </cell>
          <cell r="G387" t="str">
            <v>D198</v>
          </cell>
          <cell r="H387" t="str">
            <v xml:space="preserve"> </v>
          </cell>
          <cell r="I387" t="str">
            <v>31</v>
          </cell>
          <cell r="J387" t="str">
            <v>11/01/2017</v>
          </cell>
          <cell r="K387" t="str">
            <v>10/31/2018</v>
          </cell>
        </row>
        <row r="388">
          <cell r="A388" t="str">
            <v>310749</v>
          </cell>
          <cell r="B388" t="str">
            <v>Predictors of Liver Disease Progres</v>
          </cell>
          <cell r="C388" t="str">
            <v>Teckman, Jeffrey H.</v>
          </cell>
          <cell r="D388" t="str">
            <v>Buckley, Richard E.</v>
          </cell>
          <cell r="E388" t="str">
            <v>E40</v>
          </cell>
          <cell r="F388" t="str">
            <v>S12</v>
          </cell>
          <cell r="G388" t="str">
            <v>D198</v>
          </cell>
          <cell r="H388" t="str">
            <v xml:space="preserve"> </v>
          </cell>
          <cell r="I388" t="str">
            <v>31</v>
          </cell>
          <cell r="J388" t="str">
            <v>11/14/2017</v>
          </cell>
          <cell r="K388" t="str">
            <v>11/13/2018</v>
          </cell>
        </row>
        <row r="389">
          <cell r="A389" t="str">
            <v>310760</v>
          </cell>
          <cell r="B389" t="str">
            <v>FY17 Mental Health Coordinator</v>
          </cell>
          <cell r="C389" t="str">
            <v>Noyes, Blakeslee E.</v>
          </cell>
          <cell r="D389" t="str">
            <v>Buckley, Richard E.</v>
          </cell>
          <cell r="E389" t="str">
            <v>E40</v>
          </cell>
          <cell r="F389" t="str">
            <v>S12</v>
          </cell>
          <cell r="G389" t="str">
            <v>D198</v>
          </cell>
          <cell r="H389" t="str">
            <v xml:space="preserve"> </v>
          </cell>
          <cell r="I389" t="str">
            <v>31</v>
          </cell>
          <cell r="J389" t="str">
            <v>01/01/2018</v>
          </cell>
          <cell r="K389" t="str">
            <v>12/31/2018</v>
          </cell>
        </row>
        <row r="390">
          <cell r="A390" t="str">
            <v>310761</v>
          </cell>
          <cell r="B390" t="str">
            <v>Therapeutic Development Center Rene</v>
          </cell>
          <cell r="C390" t="str">
            <v>Albers, Gary M.</v>
          </cell>
          <cell r="D390" t="str">
            <v>Buckley, Richard E.</v>
          </cell>
          <cell r="E390" t="str">
            <v>E40</v>
          </cell>
          <cell r="F390" t="str">
            <v>S12</v>
          </cell>
          <cell r="G390" t="str">
            <v>D198</v>
          </cell>
          <cell r="H390" t="str">
            <v xml:space="preserve"> </v>
          </cell>
          <cell r="I390" t="str">
            <v>31</v>
          </cell>
          <cell r="J390" t="str">
            <v>01/01/2018</v>
          </cell>
          <cell r="K390" t="str">
            <v>12/31/2018</v>
          </cell>
        </row>
        <row r="391">
          <cell r="A391" t="str">
            <v>310768</v>
          </cell>
          <cell r="B391" t="str">
            <v>Efficacy of AAT02 in Rodent Model o</v>
          </cell>
          <cell r="C391" t="str">
            <v>Teckman, Jeffrey H.</v>
          </cell>
          <cell r="D391" t="str">
            <v>Buckley, Richard E.</v>
          </cell>
          <cell r="E391" t="str">
            <v>E40</v>
          </cell>
          <cell r="F391" t="str">
            <v>S12</v>
          </cell>
          <cell r="G391" t="str">
            <v>D198</v>
          </cell>
          <cell r="H391" t="str">
            <v xml:space="preserve"> </v>
          </cell>
          <cell r="I391" t="str">
            <v>31</v>
          </cell>
          <cell r="J391" t="str">
            <v>02/28/2018</v>
          </cell>
          <cell r="K391" t="str">
            <v>02/27/2019</v>
          </cell>
        </row>
        <row r="392">
          <cell r="A392" t="str">
            <v>310769</v>
          </cell>
          <cell r="B392" t="str">
            <v>Zealand Research Agreement -TPN Th</v>
          </cell>
          <cell r="C392" t="str">
            <v>Jain, Ajay K.</v>
          </cell>
          <cell r="D392" t="str">
            <v>Buckley, Richard E.</v>
          </cell>
          <cell r="E392" t="str">
            <v>E40</v>
          </cell>
          <cell r="F392" t="str">
            <v>S12</v>
          </cell>
          <cell r="G392" t="str">
            <v>D198</v>
          </cell>
          <cell r="H392" t="str">
            <v xml:space="preserve"> </v>
          </cell>
          <cell r="I392" t="str">
            <v>31</v>
          </cell>
          <cell r="J392" t="str">
            <v>12/01/2017</v>
          </cell>
          <cell r="K392" t="str">
            <v>02/28/2019</v>
          </cell>
        </row>
        <row r="393">
          <cell r="A393" t="str">
            <v>310776</v>
          </cell>
          <cell r="B393" t="str">
            <v>NephCure Kidney Foundation Cure GN</v>
          </cell>
          <cell r="C393" t="str">
            <v>Belsha, Craig W.</v>
          </cell>
          <cell r="D393" t="str">
            <v>Buckley, Richard E.</v>
          </cell>
          <cell r="E393" t="str">
            <v>E40</v>
          </cell>
          <cell r="F393" t="str">
            <v>S12</v>
          </cell>
          <cell r="G393" t="str">
            <v>D198</v>
          </cell>
          <cell r="H393" t="str">
            <v xml:space="preserve"> </v>
          </cell>
          <cell r="I393" t="str">
            <v>31</v>
          </cell>
          <cell r="J393" t="str">
            <v>01/01/2015</v>
          </cell>
          <cell r="K393" t="str">
            <v>12/31/2018</v>
          </cell>
        </row>
        <row r="394">
          <cell r="A394" t="str">
            <v>310777</v>
          </cell>
          <cell r="B394" t="str">
            <v>Pediatrics Science Days 2018</v>
          </cell>
          <cell r="C394" t="str">
            <v>Koenig, Joyce M.</v>
          </cell>
          <cell r="D394" t="str">
            <v>Buckley, Richard E.</v>
          </cell>
          <cell r="E394" t="str">
            <v>E40</v>
          </cell>
          <cell r="F394" t="str">
            <v>S12</v>
          </cell>
          <cell r="G394" t="str">
            <v>D198</v>
          </cell>
          <cell r="H394" t="str">
            <v xml:space="preserve"> </v>
          </cell>
          <cell r="I394" t="str">
            <v>31</v>
          </cell>
          <cell r="J394" t="str">
            <v>03/01/2018</v>
          </cell>
          <cell r="K394" t="str">
            <v>05/31/2018</v>
          </cell>
        </row>
        <row r="395">
          <cell r="A395" t="str">
            <v>310779</v>
          </cell>
          <cell r="B395" t="str">
            <v>Characterizing CFTR modulated chang</v>
          </cell>
          <cell r="C395" t="str">
            <v>Albers, Gary M.</v>
          </cell>
          <cell r="D395" t="str">
            <v>Buckley, Richard E.</v>
          </cell>
          <cell r="E395" t="str">
            <v>E40</v>
          </cell>
          <cell r="F395" t="str">
            <v>S12</v>
          </cell>
          <cell r="G395" t="str">
            <v>D198</v>
          </cell>
          <cell r="H395" t="str">
            <v xml:space="preserve"> </v>
          </cell>
          <cell r="I395" t="str">
            <v>31</v>
          </cell>
          <cell r="J395" t="str">
            <v>07/01/2017</v>
          </cell>
          <cell r="K395" t="str">
            <v>03/31/2019</v>
          </cell>
        </row>
        <row r="396">
          <cell r="A396" t="str">
            <v>310788</v>
          </cell>
          <cell r="B396" t="str">
            <v>Designing a Functional Bio-compatib</v>
          </cell>
          <cell r="C396" t="str">
            <v>King, Wilson T.</v>
          </cell>
          <cell r="D396" t="str">
            <v>Buckley, Richard E.</v>
          </cell>
          <cell r="E396" t="str">
            <v>E40</v>
          </cell>
          <cell r="F396" t="str">
            <v>S12</v>
          </cell>
          <cell r="G396" t="str">
            <v>D198</v>
          </cell>
          <cell r="H396" t="str">
            <v xml:space="preserve"> </v>
          </cell>
          <cell r="I396" t="str">
            <v>31</v>
          </cell>
          <cell r="J396" t="str">
            <v>09/01/2017</v>
          </cell>
          <cell r="K396" t="str">
            <v>10/31/2018</v>
          </cell>
        </row>
        <row r="397">
          <cell r="A397" t="str">
            <v>310797</v>
          </cell>
          <cell r="B397" t="str">
            <v>Genetic Disease Program Services</v>
          </cell>
          <cell r="C397" t="str">
            <v>Braddock, Stephen</v>
          </cell>
          <cell r="D397" t="str">
            <v>Buckley, Richard E.</v>
          </cell>
          <cell r="E397" t="str">
            <v>E40</v>
          </cell>
          <cell r="F397" t="str">
            <v>S12</v>
          </cell>
          <cell r="G397" t="str">
            <v>D198</v>
          </cell>
          <cell r="H397" t="str">
            <v xml:space="preserve"> </v>
          </cell>
          <cell r="I397" t="str">
            <v>31</v>
          </cell>
          <cell r="J397" t="str">
            <v>06/01/2018</v>
          </cell>
          <cell r="K397" t="str">
            <v>05/31/2019</v>
          </cell>
        </row>
        <row r="398">
          <cell r="A398" t="str">
            <v>310798</v>
          </cell>
          <cell r="B398" t="str">
            <v>Newborn Cystic Fibrosis Screening S</v>
          </cell>
          <cell r="C398" t="str">
            <v>Noyes, Blakeslee E.</v>
          </cell>
          <cell r="D398" t="str">
            <v>Buckley, Richard E.</v>
          </cell>
          <cell r="E398" t="str">
            <v>E40</v>
          </cell>
          <cell r="F398" t="str">
            <v>S12</v>
          </cell>
          <cell r="G398" t="str">
            <v>D198</v>
          </cell>
          <cell r="H398" t="str">
            <v xml:space="preserve"> </v>
          </cell>
          <cell r="I398" t="str">
            <v>31</v>
          </cell>
          <cell r="J398" t="str">
            <v>06/01/2018</v>
          </cell>
          <cell r="K398" t="str">
            <v>05/31/2019</v>
          </cell>
        </row>
        <row r="399">
          <cell r="A399" t="str">
            <v>310804</v>
          </cell>
          <cell r="B399" t="str">
            <v>Childhood Liver Disease Research an</v>
          </cell>
          <cell r="C399" t="str">
            <v>Teckman, Jeffrey H.</v>
          </cell>
          <cell r="D399" t="str">
            <v>Buckley, Richard E.</v>
          </cell>
          <cell r="E399" t="str">
            <v>E40</v>
          </cell>
          <cell r="F399" t="str">
            <v>S12</v>
          </cell>
          <cell r="G399" t="str">
            <v>D198</v>
          </cell>
          <cell r="H399" t="str">
            <v xml:space="preserve"> </v>
          </cell>
          <cell r="I399" t="str">
            <v>31</v>
          </cell>
          <cell r="J399" t="str">
            <v>06/01/2018</v>
          </cell>
          <cell r="K399" t="str">
            <v>05/31/2019</v>
          </cell>
        </row>
        <row r="400">
          <cell r="A400" t="str">
            <v>310806</v>
          </cell>
          <cell r="B400" t="str">
            <v>Anti-TNF Monotherapy versus Combina</v>
          </cell>
          <cell r="C400" t="str">
            <v>Pappa, Helen M.</v>
          </cell>
          <cell r="D400" t="str">
            <v>Buckley, Richard E.</v>
          </cell>
          <cell r="E400" t="str">
            <v>E40</v>
          </cell>
          <cell r="F400" t="str">
            <v>S12</v>
          </cell>
          <cell r="G400" t="str">
            <v>D198</v>
          </cell>
          <cell r="H400" t="str">
            <v xml:space="preserve"> </v>
          </cell>
          <cell r="I400" t="str">
            <v>31</v>
          </cell>
          <cell r="J400" t="str">
            <v>11/01/2017</v>
          </cell>
          <cell r="K400" t="str">
            <v>10/31/2019</v>
          </cell>
        </row>
        <row r="401">
          <cell r="A401" t="str">
            <v>310807</v>
          </cell>
          <cell r="B401" t="str">
            <v>FY19 Genetic Counseling Services</v>
          </cell>
          <cell r="C401" t="str">
            <v>Braddock, Stephen</v>
          </cell>
          <cell r="D401" t="str">
            <v>Buckley, Richard E.</v>
          </cell>
          <cell r="E401" t="str">
            <v>E40</v>
          </cell>
          <cell r="F401" t="str">
            <v>S12</v>
          </cell>
          <cell r="G401" t="str">
            <v>D198</v>
          </cell>
          <cell r="H401" t="str">
            <v xml:space="preserve"> </v>
          </cell>
          <cell r="I401" t="str">
            <v>31</v>
          </cell>
          <cell r="J401" t="str">
            <v>07/01/2018</v>
          </cell>
          <cell r="K401" t="str">
            <v>06/30/2019</v>
          </cell>
        </row>
        <row r="402">
          <cell r="A402" t="str">
            <v>310808</v>
          </cell>
          <cell r="B402" t="str">
            <v>FY19 Sickle Cell Follow Up</v>
          </cell>
          <cell r="C402" t="str">
            <v>Dolatshahi, Leili J.</v>
          </cell>
          <cell r="D402" t="str">
            <v>Buckley, Richard E.</v>
          </cell>
          <cell r="E402" t="str">
            <v>E40</v>
          </cell>
          <cell r="F402" t="str">
            <v>S12</v>
          </cell>
          <cell r="G402" t="str">
            <v>D198</v>
          </cell>
          <cell r="H402" t="str">
            <v xml:space="preserve"> </v>
          </cell>
          <cell r="I402" t="str">
            <v>31</v>
          </cell>
          <cell r="J402" t="str">
            <v>07/01/2018</v>
          </cell>
          <cell r="K402" t="str">
            <v>06/30/2019</v>
          </cell>
        </row>
        <row r="403">
          <cell r="A403" t="str">
            <v>310809</v>
          </cell>
          <cell r="B403" t="str">
            <v>FY19 MO-171/171 Pediatric Cardinal</v>
          </cell>
          <cell r="C403" t="str">
            <v>Noyes, Blakeslee E.</v>
          </cell>
          <cell r="D403" t="str">
            <v>Buckley, Richard E.</v>
          </cell>
          <cell r="E403" t="str">
            <v>E40</v>
          </cell>
          <cell r="F403" t="str">
            <v>S12</v>
          </cell>
          <cell r="G403" t="str">
            <v>D198</v>
          </cell>
          <cell r="H403" t="str">
            <v xml:space="preserve"> </v>
          </cell>
          <cell r="I403" t="str">
            <v>31</v>
          </cell>
          <cell r="J403" t="str">
            <v>07/01/2018</v>
          </cell>
          <cell r="K403" t="str">
            <v>06/30/2019</v>
          </cell>
        </row>
        <row r="404">
          <cell r="A404" t="str">
            <v>310810</v>
          </cell>
          <cell r="B404" t="str">
            <v>Improving Mental Health: Parent and</v>
          </cell>
          <cell r="C404" t="str">
            <v>Zand, Debra H.</v>
          </cell>
          <cell r="D404" t="str">
            <v>Buckley, Richard E.</v>
          </cell>
          <cell r="E404" t="str">
            <v>E40</v>
          </cell>
          <cell r="F404" t="str">
            <v>S12</v>
          </cell>
          <cell r="G404" t="str">
            <v>D198</v>
          </cell>
          <cell r="H404" t="str">
            <v xml:space="preserve"> </v>
          </cell>
          <cell r="I404" t="str">
            <v>31</v>
          </cell>
          <cell r="J404" t="str">
            <v>07/01/2018</v>
          </cell>
          <cell r="K404" t="str">
            <v>06/30/2019</v>
          </cell>
        </row>
        <row r="405">
          <cell r="A405" t="str">
            <v>310817</v>
          </cell>
          <cell r="B405" t="str">
            <v>Development of a nontypeable Haemop</v>
          </cell>
          <cell r="C405" t="str">
            <v>Barenkamp, Stephen J.</v>
          </cell>
          <cell r="D405" t="str">
            <v>Buckley, Richard E.</v>
          </cell>
          <cell r="E405" t="str">
            <v>E40</v>
          </cell>
          <cell r="F405" t="str">
            <v>S12</v>
          </cell>
          <cell r="G405" t="str">
            <v>D198</v>
          </cell>
          <cell r="H405" t="str">
            <v xml:space="preserve"> </v>
          </cell>
          <cell r="I405" t="str">
            <v>31</v>
          </cell>
          <cell r="J405" t="str">
            <v>07/01/2018</v>
          </cell>
          <cell r="K405" t="str">
            <v>06/30/2019</v>
          </cell>
        </row>
        <row r="406">
          <cell r="A406" t="str">
            <v>310843</v>
          </cell>
          <cell r="B406" t="str">
            <v>Cytokeratin 18 a novel non-invasive</v>
          </cell>
          <cell r="C406" t="str">
            <v>Jain, Ajay K.</v>
          </cell>
          <cell r="D406" t="str">
            <v>Buckley, Richard E.</v>
          </cell>
          <cell r="E406" t="str">
            <v>E40</v>
          </cell>
          <cell r="F406" t="str">
            <v>S12</v>
          </cell>
          <cell r="G406" t="str">
            <v>D198</v>
          </cell>
          <cell r="H406" t="str">
            <v xml:space="preserve"> </v>
          </cell>
          <cell r="I406" t="str">
            <v>31</v>
          </cell>
          <cell r="J406" t="str">
            <v>07/01/2018</v>
          </cell>
          <cell r="K406" t="str">
            <v>12/31/2020</v>
          </cell>
        </row>
        <row r="407">
          <cell r="A407" t="str">
            <v>310844</v>
          </cell>
          <cell r="B407" t="str">
            <v>Testing the Effect of Adding Chroni</v>
          </cell>
          <cell r="C407" t="str">
            <v>Albers, Gary M.</v>
          </cell>
          <cell r="D407" t="str">
            <v>Buckley, Richard E.</v>
          </cell>
          <cell r="E407" t="str">
            <v>E40</v>
          </cell>
          <cell r="F407" t="str">
            <v>S12</v>
          </cell>
          <cell r="G407" t="str">
            <v>D198</v>
          </cell>
          <cell r="H407" t="str">
            <v xml:space="preserve"> </v>
          </cell>
          <cell r="I407" t="str">
            <v>31</v>
          </cell>
          <cell r="J407" t="str">
            <v>07/01/2016</v>
          </cell>
          <cell r="K407" t="str">
            <v>09/01/2020</v>
          </cell>
        </row>
        <row r="408">
          <cell r="A408" t="str">
            <v>310854</v>
          </cell>
          <cell r="B408" t="str">
            <v>The Alpha 1 Antitrypsin Deficiency</v>
          </cell>
          <cell r="C408" t="str">
            <v>Teckman, Jeffrey H.</v>
          </cell>
          <cell r="D408" t="str">
            <v>Buckley, Richard E.</v>
          </cell>
          <cell r="E408" t="str">
            <v>E40</v>
          </cell>
          <cell r="F408" t="str">
            <v>S12</v>
          </cell>
          <cell r="G408" t="str">
            <v>D198</v>
          </cell>
          <cell r="H408" t="str">
            <v xml:space="preserve"> </v>
          </cell>
          <cell r="I408" t="str">
            <v>31</v>
          </cell>
          <cell r="J408" t="str">
            <v>12/01/2018</v>
          </cell>
          <cell r="K408" t="str">
            <v>11/30/2021</v>
          </cell>
        </row>
        <row r="409">
          <cell r="A409" t="str">
            <v>310861</v>
          </cell>
          <cell r="B409" t="str">
            <v>FY17 Mental Health Coordinator</v>
          </cell>
          <cell r="C409" t="str">
            <v>Noyes, Blakeslee E.</v>
          </cell>
          <cell r="D409" t="str">
            <v>Buckley, Richard E.</v>
          </cell>
          <cell r="E409" t="str">
            <v>E40</v>
          </cell>
          <cell r="F409" t="str">
            <v>S12</v>
          </cell>
          <cell r="G409" t="str">
            <v>D198</v>
          </cell>
          <cell r="H409" t="str">
            <v xml:space="preserve"> </v>
          </cell>
          <cell r="I409" t="str">
            <v>31</v>
          </cell>
          <cell r="J409" t="str">
            <v>01/01/2019</v>
          </cell>
          <cell r="K409" t="str">
            <v>12/31/2019</v>
          </cell>
        </row>
        <row r="410">
          <cell r="A410" t="str">
            <v>310862</v>
          </cell>
          <cell r="B410" t="str">
            <v>Therapeutic Development Center Rene</v>
          </cell>
          <cell r="C410" t="str">
            <v>Albers, Gary M.</v>
          </cell>
          <cell r="D410" t="str">
            <v>Buckley, Richard E.</v>
          </cell>
          <cell r="E410" t="str">
            <v>E40</v>
          </cell>
          <cell r="F410" t="str">
            <v>S12</v>
          </cell>
          <cell r="G410" t="str">
            <v>D198</v>
          </cell>
          <cell r="H410" t="str">
            <v xml:space="preserve"> </v>
          </cell>
          <cell r="I410" t="str">
            <v>31</v>
          </cell>
          <cell r="J410" t="str">
            <v>01/01/2019</v>
          </cell>
          <cell r="K410" t="str">
            <v>12/31/2019</v>
          </cell>
        </row>
        <row r="411">
          <cell r="A411" t="str">
            <v>310864</v>
          </cell>
          <cell r="B411" t="str">
            <v>Pediatric Diabetes Consortium Maste</v>
          </cell>
          <cell r="C411" t="str">
            <v>Tollefsen, Sherida E.</v>
          </cell>
          <cell r="D411" t="str">
            <v>Buckley, Richard E.</v>
          </cell>
          <cell r="E411" t="str">
            <v>E40</v>
          </cell>
          <cell r="F411" t="str">
            <v>S12</v>
          </cell>
          <cell r="G411" t="str">
            <v>D198</v>
          </cell>
          <cell r="H411" t="str">
            <v xml:space="preserve"> </v>
          </cell>
          <cell r="I411" t="str">
            <v>31</v>
          </cell>
          <cell r="J411" t="str">
            <v>08/30/2018</v>
          </cell>
          <cell r="K411" t="str">
            <v>08/31/2020</v>
          </cell>
        </row>
        <row r="412">
          <cell r="A412" t="str">
            <v>310870</v>
          </cell>
          <cell r="B412" t="str">
            <v>FACES International Adoption and Re</v>
          </cell>
          <cell r="C412" t="str">
            <v>Ladage, Jennifer S.</v>
          </cell>
          <cell r="D412" t="str">
            <v>Buckley, Richard E.</v>
          </cell>
          <cell r="E412" t="str">
            <v>E40</v>
          </cell>
          <cell r="F412" t="str">
            <v>S12</v>
          </cell>
          <cell r="G412" t="str">
            <v>D198</v>
          </cell>
          <cell r="H412" t="str">
            <v xml:space="preserve"> </v>
          </cell>
          <cell r="I412" t="str">
            <v>31</v>
          </cell>
          <cell r="J412" t="str">
            <v>08/01/2017</v>
          </cell>
          <cell r="K412" t="str">
            <v>02/01/2019</v>
          </cell>
        </row>
        <row r="413">
          <cell r="A413" t="str">
            <v>310872</v>
          </cell>
          <cell r="B413" t="str">
            <v>ATHN Data Quality Round Counts 10</v>
          </cell>
          <cell r="C413" t="str">
            <v>Puetz, John J.</v>
          </cell>
          <cell r="D413" t="str">
            <v>Buckley, Richard E.</v>
          </cell>
          <cell r="E413" t="str">
            <v>E40</v>
          </cell>
          <cell r="F413" t="str">
            <v>S12</v>
          </cell>
          <cell r="G413" t="str">
            <v>D198</v>
          </cell>
          <cell r="H413" t="str">
            <v xml:space="preserve"> </v>
          </cell>
          <cell r="I413" t="str">
            <v>31</v>
          </cell>
          <cell r="J413" t="str">
            <v>07/01/2018</v>
          </cell>
          <cell r="K413" t="str">
            <v>08/31/2019</v>
          </cell>
        </row>
        <row r="414">
          <cell r="A414" t="str">
            <v>310873</v>
          </cell>
          <cell r="B414" t="str">
            <v>ARC Additional Research Coordinator</v>
          </cell>
          <cell r="C414" t="str">
            <v>Albers, Gary M.</v>
          </cell>
          <cell r="D414" t="str">
            <v>Buckley, Richard E.</v>
          </cell>
          <cell r="E414" t="str">
            <v>E40</v>
          </cell>
          <cell r="F414" t="str">
            <v>S12</v>
          </cell>
          <cell r="G414" t="str">
            <v>D198</v>
          </cell>
          <cell r="H414" t="str">
            <v xml:space="preserve"> </v>
          </cell>
          <cell r="I414" t="str">
            <v>31</v>
          </cell>
          <cell r="J414" t="str">
            <v>12/01/2018</v>
          </cell>
          <cell r="K414" t="str">
            <v>11/30/2019</v>
          </cell>
        </row>
        <row r="415">
          <cell r="A415" t="str">
            <v>320160</v>
          </cell>
          <cell r="B415" t="str">
            <v>Regulatory Role of Transferrin in E</v>
          </cell>
          <cell r="C415" t="str">
            <v>Fleming, Robert E.</v>
          </cell>
          <cell r="D415" t="str">
            <v>Buckley, Richard E.</v>
          </cell>
          <cell r="E415" t="str">
            <v>E40</v>
          </cell>
          <cell r="F415" t="str">
            <v>S12</v>
          </cell>
          <cell r="G415" t="str">
            <v>D198</v>
          </cell>
          <cell r="H415" t="str">
            <v xml:space="preserve"> </v>
          </cell>
          <cell r="I415" t="str">
            <v>31</v>
          </cell>
          <cell r="J415" t="str">
            <v>09/28/2012</v>
          </cell>
          <cell r="K415" t="str">
            <v>08/31/2017</v>
          </cell>
        </row>
        <row r="416">
          <cell r="A416" t="str">
            <v>320489</v>
          </cell>
          <cell r="B416" t="str">
            <v>OPTIMIZing Treatment for Early Pseu</v>
          </cell>
          <cell r="C416" t="str">
            <v>Albers, Gary M.</v>
          </cell>
          <cell r="D416" t="str">
            <v>Buckley, Richard E.</v>
          </cell>
          <cell r="E416" t="str">
            <v>E40</v>
          </cell>
          <cell r="F416" t="str">
            <v>S12</v>
          </cell>
          <cell r="G416" t="str">
            <v>D198</v>
          </cell>
          <cell r="H416" t="str">
            <v xml:space="preserve"> </v>
          </cell>
          <cell r="I416" t="str">
            <v>31</v>
          </cell>
          <cell r="J416" t="str">
            <v>09/15/2013</v>
          </cell>
          <cell r="K416" t="str">
            <v>02/28/2019</v>
          </cell>
        </row>
        <row r="417">
          <cell r="A417" t="str">
            <v>320541</v>
          </cell>
          <cell r="B417" t="str">
            <v>Per Case Reimbursement NIH National</v>
          </cell>
          <cell r="C417" t="str">
            <v>Ferguson, William S.</v>
          </cell>
          <cell r="D417" t="str">
            <v>Buckley, Richard E.</v>
          </cell>
          <cell r="E417" t="str">
            <v>E40</v>
          </cell>
          <cell r="F417" t="str">
            <v>S12</v>
          </cell>
          <cell r="G417" t="str">
            <v>D198</v>
          </cell>
          <cell r="H417" t="str">
            <v xml:space="preserve"> </v>
          </cell>
          <cell r="I417" t="str">
            <v>31</v>
          </cell>
          <cell r="J417" t="str">
            <v>04/11/2014</v>
          </cell>
          <cell r="K417" t="str">
            <v>02/28/2019</v>
          </cell>
        </row>
        <row r="418">
          <cell r="A418" t="str">
            <v>320574</v>
          </cell>
          <cell r="B418" t="str">
            <v>Integrative Proteomics &amp; Metabolomi</v>
          </cell>
          <cell r="C418" t="str">
            <v>Belsha, Craig W.</v>
          </cell>
          <cell r="D418" t="str">
            <v>Buckley, Richard E.</v>
          </cell>
          <cell r="E418" t="str">
            <v>E40</v>
          </cell>
          <cell r="F418" t="str">
            <v>S12</v>
          </cell>
          <cell r="G418" t="str">
            <v>D198</v>
          </cell>
          <cell r="H418" t="str">
            <v xml:space="preserve"> </v>
          </cell>
          <cell r="I418" t="str">
            <v>31</v>
          </cell>
          <cell r="J418" t="str">
            <v>06/01/2014</v>
          </cell>
          <cell r="K418" t="str">
            <v>05/31/2016</v>
          </cell>
        </row>
        <row r="419">
          <cell r="A419" t="str">
            <v>320727</v>
          </cell>
          <cell r="B419" t="str">
            <v>Role of the Bile acid activated rec</v>
          </cell>
          <cell r="C419" t="str">
            <v>Jain, Ajay K.</v>
          </cell>
          <cell r="D419" t="str">
            <v>Buckley, Richard E.</v>
          </cell>
          <cell r="E419" t="str">
            <v>E40</v>
          </cell>
          <cell r="F419" t="str">
            <v>S12</v>
          </cell>
          <cell r="G419" t="str">
            <v>D198</v>
          </cell>
          <cell r="H419" t="str">
            <v xml:space="preserve"> </v>
          </cell>
          <cell r="I419" t="str">
            <v>31</v>
          </cell>
          <cell r="J419" t="str">
            <v>02/01/2016</v>
          </cell>
          <cell r="K419" t="str">
            <v>01/31/2021</v>
          </cell>
        </row>
        <row r="420">
          <cell r="A420" t="str">
            <v>320753</v>
          </cell>
          <cell r="B420" t="str">
            <v>Building Partnerships, Expanding Ac</v>
          </cell>
          <cell r="C420" t="str">
            <v>Scalzo, Anthony J.</v>
          </cell>
          <cell r="D420" t="str">
            <v>Buckley, Richard E.</v>
          </cell>
          <cell r="E420" t="str">
            <v>E40</v>
          </cell>
          <cell r="F420" t="str">
            <v>S12</v>
          </cell>
          <cell r="G420" t="str">
            <v>D198</v>
          </cell>
          <cell r="H420" t="str">
            <v xml:space="preserve"> </v>
          </cell>
          <cell r="I420" t="str">
            <v>31</v>
          </cell>
          <cell r="J420" t="str">
            <v>02/01/2015</v>
          </cell>
          <cell r="K420" t="str">
            <v>09/29/2018</v>
          </cell>
        </row>
        <row r="421">
          <cell r="A421" t="str">
            <v>320808</v>
          </cell>
          <cell r="B421" t="str">
            <v>Integrative Proteomics &amp; Metabolomi</v>
          </cell>
          <cell r="C421" t="str">
            <v>Belsha, Craig W.</v>
          </cell>
          <cell r="D421" t="str">
            <v>Buckley, Richard E.</v>
          </cell>
          <cell r="E421" t="str">
            <v>E40</v>
          </cell>
          <cell r="F421" t="str">
            <v>S12</v>
          </cell>
          <cell r="G421" t="str">
            <v>D198</v>
          </cell>
          <cell r="H421" t="str">
            <v xml:space="preserve"> </v>
          </cell>
          <cell r="I421" t="str">
            <v>31</v>
          </cell>
          <cell r="J421" t="str">
            <v>06/01/2016</v>
          </cell>
          <cell r="K421" t="str">
            <v>05/31/2017</v>
          </cell>
        </row>
        <row r="422">
          <cell r="A422" t="str">
            <v>320827</v>
          </cell>
          <cell r="B422" t="str">
            <v>Development of umbilical-derived me</v>
          </cell>
          <cell r="C422" t="str">
            <v>Flanagan, Michael</v>
          </cell>
          <cell r="D422" t="str">
            <v>Buckley, Richard E.</v>
          </cell>
          <cell r="E422" t="str">
            <v>E40</v>
          </cell>
          <cell r="F422" t="str">
            <v>S12</v>
          </cell>
          <cell r="G422" t="str">
            <v>D198</v>
          </cell>
          <cell r="H422" t="str">
            <v xml:space="preserve"> </v>
          </cell>
          <cell r="I422" t="str">
            <v>31</v>
          </cell>
          <cell r="J422" t="str">
            <v>09/01/2016</v>
          </cell>
          <cell r="K422" t="str">
            <v>07/31/2017</v>
          </cell>
        </row>
        <row r="423">
          <cell r="A423" t="str">
            <v>320873</v>
          </cell>
          <cell r="B423" t="str">
            <v>VentFirst: A Mulicenter RCT of assi</v>
          </cell>
          <cell r="C423" t="str">
            <v>Strand, Marya L.</v>
          </cell>
          <cell r="D423" t="str">
            <v>Buckley, Richard E.</v>
          </cell>
          <cell r="E423" t="str">
            <v>E40</v>
          </cell>
          <cell r="F423" t="str">
            <v>S12</v>
          </cell>
          <cell r="G423" t="str">
            <v>D198</v>
          </cell>
          <cell r="H423" t="str">
            <v xml:space="preserve"> </v>
          </cell>
          <cell r="I423" t="str">
            <v>31</v>
          </cell>
          <cell r="J423" t="str">
            <v>05/25/2016</v>
          </cell>
          <cell r="K423" t="str">
            <v>12/31/2019</v>
          </cell>
        </row>
        <row r="424">
          <cell r="A424" t="str">
            <v>320891</v>
          </cell>
          <cell r="B424" t="str">
            <v>2017 Biolron Conference</v>
          </cell>
          <cell r="C424" t="str">
            <v>Fleming, Robert E.</v>
          </cell>
          <cell r="D424" t="str">
            <v>Buckley, Richard E.</v>
          </cell>
          <cell r="E424" t="str">
            <v>E40</v>
          </cell>
          <cell r="F424" t="str">
            <v>S12</v>
          </cell>
          <cell r="G424" t="str">
            <v>D198</v>
          </cell>
          <cell r="H424" t="str">
            <v xml:space="preserve"> </v>
          </cell>
          <cell r="I424" t="str">
            <v>31</v>
          </cell>
          <cell r="J424" t="str">
            <v>04/01/2017</v>
          </cell>
          <cell r="K424" t="str">
            <v>07/31/2017</v>
          </cell>
        </row>
        <row r="425">
          <cell r="A425" t="str">
            <v>320907</v>
          </cell>
          <cell r="B425" t="str">
            <v>Primary Immune Deficiency Treatment</v>
          </cell>
          <cell r="C425" t="str">
            <v>Knutsen, Alan P.</v>
          </cell>
          <cell r="D425" t="str">
            <v>Buckley, Richard E.</v>
          </cell>
          <cell r="E425" t="str">
            <v>E40</v>
          </cell>
          <cell r="F425" t="str">
            <v>S12</v>
          </cell>
          <cell r="G425" t="str">
            <v>D198</v>
          </cell>
          <cell r="H425" t="str">
            <v xml:space="preserve"> </v>
          </cell>
          <cell r="I425" t="str">
            <v>31</v>
          </cell>
          <cell r="J425" t="str">
            <v>09/01/2016</v>
          </cell>
          <cell r="K425" t="str">
            <v>08/31/2018</v>
          </cell>
        </row>
        <row r="426">
          <cell r="A426" t="str">
            <v>320926</v>
          </cell>
          <cell r="B426" t="str">
            <v>Integrative Proteomics &amp; Metabolomi</v>
          </cell>
          <cell r="C426" t="str">
            <v>Belsha, Craig W.</v>
          </cell>
          <cell r="D426" t="str">
            <v>Buckley, Richard E.</v>
          </cell>
          <cell r="E426" t="str">
            <v>E40</v>
          </cell>
          <cell r="F426" t="str">
            <v>S12</v>
          </cell>
          <cell r="G426" t="str">
            <v>D198</v>
          </cell>
          <cell r="H426" t="str">
            <v xml:space="preserve"> </v>
          </cell>
          <cell r="I426" t="str">
            <v>31</v>
          </cell>
          <cell r="J426" t="str">
            <v>06/01/2017</v>
          </cell>
          <cell r="K426" t="str">
            <v>05/31/2019</v>
          </cell>
        </row>
        <row r="427">
          <cell r="A427" t="str">
            <v>320956</v>
          </cell>
          <cell r="B427" t="str">
            <v>Behavioral adherence in emerging ad</v>
          </cell>
          <cell r="C427" t="str">
            <v>Tollefsen, Sherida E.</v>
          </cell>
          <cell r="D427" t="str">
            <v>Buckley, Richard E.</v>
          </cell>
          <cell r="E427" t="str">
            <v>E40</v>
          </cell>
          <cell r="F427" t="str">
            <v>S12</v>
          </cell>
          <cell r="G427" t="str">
            <v>D198</v>
          </cell>
          <cell r="H427" t="str">
            <v xml:space="preserve"> </v>
          </cell>
          <cell r="I427" t="str">
            <v>31</v>
          </cell>
          <cell r="J427" t="str">
            <v>05/01/2017</v>
          </cell>
          <cell r="K427" t="str">
            <v>02/28/2019</v>
          </cell>
        </row>
        <row r="428">
          <cell r="A428" t="str">
            <v>320963</v>
          </cell>
          <cell r="B428" t="str">
            <v>Hemophilia Treatment Centers at the</v>
          </cell>
          <cell r="C428" t="str">
            <v>Hugge, Christopher W.</v>
          </cell>
          <cell r="D428" t="str">
            <v>Buckley, Richard E.</v>
          </cell>
          <cell r="E428" t="str">
            <v>E40</v>
          </cell>
          <cell r="F428" t="str">
            <v>S12</v>
          </cell>
          <cell r="G428" t="str">
            <v>D198</v>
          </cell>
          <cell r="H428" t="str">
            <v xml:space="preserve"> </v>
          </cell>
          <cell r="I428" t="str">
            <v>31</v>
          </cell>
          <cell r="J428" t="str">
            <v>06/01/2017</v>
          </cell>
          <cell r="K428" t="str">
            <v>05/31/2018</v>
          </cell>
        </row>
        <row r="429">
          <cell r="A429" t="str">
            <v>320966</v>
          </cell>
          <cell r="B429" t="str">
            <v>Community Counts:  Public Health Su</v>
          </cell>
          <cell r="C429" t="str">
            <v>Puetz, John J.</v>
          </cell>
          <cell r="D429" t="str">
            <v>Buckley, Richard E.</v>
          </cell>
          <cell r="E429" t="str">
            <v>E40</v>
          </cell>
          <cell r="F429" t="str">
            <v>S12</v>
          </cell>
          <cell r="G429" t="str">
            <v>D198</v>
          </cell>
          <cell r="H429" t="str">
            <v xml:space="preserve"> </v>
          </cell>
          <cell r="I429" t="str">
            <v>31</v>
          </cell>
          <cell r="J429" t="str">
            <v>09/30/2017</v>
          </cell>
          <cell r="K429" t="str">
            <v>09/29/2018</v>
          </cell>
        </row>
        <row r="430">
          <cell r="A430" t="str">
            <v>320992</v>
          </cell>
          <cell r="B430" t="str">
            <v>Monoferric Transferrin Distribution</v>
          </cell>
          <cell r="C430" t="str">
            <v>Parrow, Nermi L.</v>
          </cell>
          <cell r="D430" t="str">
            <v>Buckley, Richard E.</v>
          </cell>
          <cell r="E430" t="str">
            <v>E40</v>
          </cell>
          <cell r="F430" t="str">
            <v>S12</v>
          </cell>
          <cell r="G430" t="str">
            <v>D198</v>
          </cell>
          <cell r="H430" t="str">
            <v xml:space="preserve"> </v>
          </cell>
          <cell r="I430" t="str">
            <v>31</v>
          </cell>
          <cell r="J430" t="str">
            <v>04/10/2018</v>
          </cell>
          <cell r="K430" t="str">
            <v>02/28/2020</v>
          </cell>
        </row>
        <row r="431">
          <cell r="A431" t="str">
            <v>320998</v>
          </cell>
          <cell r="B431" t="str">
            <v>DISPLACE: Dissemination and Impleme</v>
          </cell>
          <cell r="C431" t="str">
            <v>Dolatshahi, Leili J.</v>
          </cell>
          <cell r="D431" t="str">
            <v>Buckley, Richard E.</v>
          </cell>
          <cell r="E431" t="str">
            <v>E40</v>
          </cell>
          <cell r="F431" t="str">
            <v>S12</v>
          </cell>
          <cell r="G431" t="str">
            <v>D198</v>
          </cell>
          <cell r="H431" t="str">
            <v xml:space="preserve"> </v>
          </cell>
          <cell r="I431" t="str">
            <v>31</v>
          </cell>
          <cell r="J431" t="str">
            <v>08/01/2017</v>
          </cell>
          <cell r="K431" t="str">
            <v>12/31/2018</v>
          </cell>
        </row>
        <row r="432">
          <cell r="A432" t="str">
            <v>320999</v>
          </cell>
          <cell r="B432" t="str">
            <v>ILPQC - Illinois Perinatal Quality</v>
          </cell>
          <cell r="C432" t="str">
            <v>Josephsen, Justin B.</v>
          </cell>
          <cell r="D432" t="str">
            <v>Buckley, Richard E.</v>
          </cell>
          <cell r="E432" t="str">
            <v>E40</v>
          </cell>
          <cell r="F432" t="str">
            <v>S12</v>
          </cell>
          <cell r="G432" t="str">
            <v>D198</v>
          </cell>
          <cell r="H432" t="str">
            <v xml:space="preserve"> </v>
          </cell>
          <cell r="I432" t="str">
            <v>31</v>
          </cell>
          <cell r="J432" t="str">
            <v>10/01/2017</v>
          </cell>
          <cell r="K432" t="str">
            <v>09/30/2018</v>
          </cell>
        </row>
        <row r="433">
          <cell r="A433" t="str">
            <v>321003</v>
          </cell>
          <cell r="B433" t="str">
            <v>APOL1 Genetic Testing in African-Am</v>
          </cell>
          <cell r="C433" t="str">
            <v>Christensen, Katherine M.</v>
          </cell>
          <cell r="D433" t="str">
            <v>Buckley, Richard E.</v>
          </cell>
          <cell r="E433" t="str">
            <v>E40</v>
          </cell>
          <cell r="F433" t="str">
            <v>S12</v>
          </cell>
          <cell r="G433" t="str">
            <v>D198</v>
          </cell>
          <cell r="H433" t="str">
            <v xml:space="preserve"> </v>
          </cell>
          <cell r="I433" t="str">
            <v>31</v>
          </cell>
          <cell r="J433" t="str">
            <v>09/29/2017</v>
          </cell>
          <cell r="K433" t="str">
            <v>09/28/2018</v>
          </cell>
        </row>
        <row r="434">
          <cell r="A434" t="str">
            <v>321019</v>
          </cell>
          <cell r="B434" t="str">
            <v>TODAY2 Phase 2 (T2P2): Long-Term Po</v>
          </cell>
          <cell r="C434" t="str">
            <v>Tollefsen, Sherida E.</v>
          </cell>
          <cell r="D434" t="str">
            <v>Buckley, Richard E.</v>
          </cell>
          <cell r="E434" t="str">
            <v>E40</v>
          </cell>
          <cell r="F434" t="str">
            <v>S12</v>
          </cell>
          <cell r="G434" t="str">
            <v>D198</v>
          </cell>
          <cell r="H434" t="str">
            <v xml:space="preserve"> </v>
          </cell>
          <cell r="I434" t="str">
            <v>31</v>
          </cell>
          <cell r="J434" t="str">
            <v>05/01/2018</v>
          </cell>
          <cell r="K434" t="str">
            <v>04/30/2019</v>
          </cell>
        </row>
        <row r="435">
          <cell r="A435" t="str">
            <v>321063</v>
          </cell>
          <cell r="B435" t="str">
            <v>Antenatal Inflammation and Infant I</v>
          </cell>
          <cell r="C435" t="str">
            <v>Koenig, Joyce M.</v>
          </cell>
          <cell r="D435" t="str">
            <v>Buckley, Richard E.</v>
          </cell>
          <cell r="E435" t="str">
            <v>E40</v>
          </cell>
          <cell r="F435" t="str">
            <v>S12</v>
          </cell>
          <cell r="G435" t="str">
            <v>D198</v>
          </cell>
          <cell r="H435" t="str">
            <v xml:space="preserve"> </v>
          </cell>
          <cell r="I435" t="str">
            <v>31</v>
          </cell>
          <cell r="J435" t="str">
            <v>06/14/2018</v>
          </cell>
          <cell r="K435" t="str">
            <v>05/31/2020</v>
          </cell>
        </row>
        <row r="436">
          <cell r="A436" t="str">
            <v>321094</v>
          </cell>
          <cell r="B436" t="str">
            <v>Coordinated Services and Access to</v>
          </cell>
          <cell r="C436" t="str">
            <v>Miller, Aaron S.</v>
          </cell>
          <cell r="D436" t="str">
            <v>Buckley, Richard E.</v>
          </cell>
          <cell r="E436" t="str">
            <v>E40</v>
          </cell>
          <cell r="F436" t="str">
            <v>S12</v>
          </cell>
          <cell r="G436" t="str">
            <v>D198</v>
          </cell>
          <cell r="H436" t="str">
            <v xml:space="preserve"> </v>
          </cell>
          <cell r="I436" t="str">
            <v>31</v>
          </cell>
          <cell r="J436" t="str">
            <v>08/01/2018</v>
          </cell>
          <cell r="K436" t="str">
            <v>07/31/2019</v>
          </cell>
        </row>
        <row r="437">
          <cell r="A437" t="str">
            <v>321095</v>
          </cell>
          <cell r="B437" t="str">
            <v>Continuation of the Nonalcoholic St</v>
          </cell>
          <cell r="C437" t="str">
            <v>Jain, Ajay K.</v>
          </cell>
          <cell r="D437" t="str">
            <v>Buckley, Richard E.</v>
          </cell>
          <cell r="E437" t="str">
            <v>E40</v>
          </cell>
          <cell r="F437" t="str">
            <v>S12</v>
          </cell>
          <cell r="G437" t="str">
            <v>D198</v>
          </cell>
          <cell r="H437" t="str">
            <v xml:space="preserve"> </v>
          </cell>
          <cell r="I437" t="str">
            <v>31</v>
          </cell>
          <cell r="J437" t="str">
            <v>07/01/2017</v>
          </cell>
          <cell r="K437" t="str">
            <v>06/30/2019</v>
          </cell>
        </row>
        <row r="438">
          <cell r="A438" t="str">
            <v>321098</v>
          </cell>
          <cell r="B438" t="str">
            <v>Hemophilia Treatment Centers at the</v>
          </cell>
          <cell r="C438" t="str">
            <v>Hugge, Christopher W.</v>
          </cell>
          <cell r="D438" t="str">
            <v>Buckley, Richard E.</v>
          </cell>
          <cell r="E438" t="str">
            <v>E40</v>
          </cell>
          <cell r="F438" t="str">
            <v>S12</v>
          </cell>
          <cell r="G438" t="str">
            <v>D198</v>
          </cell>
          <cell r="H438" t="str">
            <v xml:space="preserve"> </v>
          </cell>
          <cell r="I438" t="str">
            <v>31</v>
          </cell>
          <cell r="J438" t="str">
            <v>06/01/2018</v>
          </cell>
          <cell r="K438" t="str">
            <v>05/31/2019</v>
          </cell>
        </row>
        <row r="439">
          <cell r="A439" t="str">
            <v>321122</v>
          </cell>
          <cell r="B439" t="str">
            <v>ILPQC - Illinois Perinatal Quality</v>
          </cell>
          <cell r="C439" t="str">
            <v>Josephsen, Justin B.</v>
          </cell>
          <cell r="D439" t="str">
            <v>Buckley, Richard E.</v>
          </cell>
          <cell r="E439" t="str">
            <v>E40</v>
          </cell>
          <cell r="F439" t="str">
            <v>S12</v>
          </cell>
          <cell r="G439" t="str">
            <v>D198</v>
          </cell>
          <cell r="H439" t="str">
            <v xml:space="preserve"> </v>
          </cell>
          <cell r="I439" t="str">
            <v>31</v>
          </cell>
          <cell r="J439" t="str">
            <v>10/01/2018</v>
          </cell>
          <cell r="K439" t="str">
            <v>09/30/2019</v>
          </cell>
        </row>
        <row r="440">
          <cell r="A440" t="str">
            <v>321123</v>
          </cell>
          <cell r="B440" t="str">
            <v>Rapid Start Network - Federally Fun</v>
          </cell>
          <cell r="C440" t="str">
            <v>Madsen, Erik C.</v>
          </cell>
          <cell r="D440" t="str">
            <v>Buckley, Richard E.</v>
          </cell>
          <cell r="E440" t="str">
            <v>E40</v>
          </cell>
          <cell r="F440" t="str">
            <v>S12</v>
          </cell>
          <cell r="G440" t="str">
            <v>D198</v>
          </cell>
          <cell r="H440" t="str">
            <v xml:space="preserve"> </v>
          </cell>
          <cell r="I440" t="str">
            <v>31</v>
          </cell>
          <cell r="J440" t="str">
            <v>08/30/2018</v>
          </cell>
          <cell r="K440" t="str">
            <v>09/27/2019</v>
          </cell>
        </row>
        <row r="441">
          <cell r="A441" t="str">
            <v>321129</v>
          </cell>
          <cell r="B441" t="str">
            <v>A Research Program to Evaluate the</v>
          </cell>
          <cell r="C441" t="str">
            <v>Hillman, Noah H.</v>
          </cell>
          <cell r="D441" t="str">
            <v>Buckley, Richard E.</v>
          </cell>
          <cell r="E441" t="str">
            <v>E40</v>
          </cell>
          <cell r="F441" t="str">
            <v>S12</v>
          </cell>
          <cell r="G441" t="str">
            <v>D198</v>
          </cell>
          <cell r="H441" t="str">
            <v xml:space="preserve"> </v>
          </cell>
          <cell r="I441" t="str">
            <v>31</v>
          </cell>
          <cell r="J441" t="str">
            <v>07/01/2018</v>
          </cell>
          <cell r="K441" t="str">
            <v>06/06/2019</v>
          </cell>
        </row>
        <row r="442">
          <cell r="A442" t="str">
            <v>400465</v>
          </cell>
          <cell r="B442" t="str">
            <v>IMMUNO Chair</v>
          </cell>
          <cell r="D442" t="str">
            <v>Wilmott, Robert W.</v>
          </cell>
          <cell r="E442" t="str">
            <v>E40</v>
          </cell>
          <cell r="F442" t="str">
            <v>S12</v>
          </cell>
          <cell r="G442" t="str">
            <v>D198</v>
          </cell>
          <cell r="H442" t="str">
            <v xml:space="preserve"> </v>
          </cell>
          <cell r="I442" t="str">
            <v>41</v>
          </cell>
        </row>
        <row r="443">
          <cell r="A443" t="str">
            <v>451049</v>
          </cell>
          <cell r="B443" t="str">
            <v>Cardinal Glennon Chairs</v>
          </cell>
          <cell r="D443" t="str">
            <v>Wilmott, Robert W.</v>
          </cell>
          <cell r="E443" t="str">
            <v>E40</v>
          </cell>
          <cell r="F443" t="str">
            <v>S12</v>
          </cell>
          <cell r="G443" t="str">
            <v>D198</v>
          </cell>
          <cell r="H443" t="str">
            <v xml:space="preserve"> </v>
          </cell>
          <cell r="I443" t="str">
            <v>41</v>
          </cell>
        </row>
        <row r="444">
          <cell r="A444" t="str">
            <v>451055</v>
          </cell>
          <cell r="B444" t="str">
            <v>Pfizer Vst Prof Pulmon</v>
          </cell>
          <cell r="D444" t="str">
            <v>Koenig, Joyce M.</v>
          </cell>
          <cell r="E444" t="str">
            <v>E40</v>
          </cell>
          <cell r="F444" t="str">
            <v>S12</v>
          </cell>
          <cell r="G444" t="str">
            <v>D198</v>
          </cell>
          <cell r="H444" t="str">
            <v xml:space="preserve"> </v>
          </cell>
          <cell r="I444" t="str">
            <v>41</v>
          </cell>
        </row>
        <row r="445">
          <cell r="A445" t="str">
            <v>808089</v>
          </cell>
          <cell r="B445" t="str">
            <v>A/R Ped St. Marys</v>
          </cell>
          <cell r="D445" t="str">
            <v>Whitworth, Gary L.</v>
          </cell>
          <cell r="E445" t="str">
            <v>E40</v>
          </cell>
          <cell r="F445" t="str">
            <v>S12</v>
          </cell>
          <cell r="G445" t="str">
            <v>D198</v>
          </cell>
          <cell r="H445" t="str">
            <v xml:space="preserve"> </v>
          </cell>
          <cell r="I445" t="str">
            <v>81</v>
          </cell>
        </row>
        <row r="446">
          <cell r="A446" t="str">
            <v>808129</v>
          </cell>
          <cell r="B446" t="str">
            <v>A/R Peds DePaul HC</v>
          </cell>
          <cell r="D446" t="str">
            <v>Whitworth, Gary L.</v>
          </cell>
          <cell r="E446" t="str">
            <v>E40</v>
          </cell>
          <cell r="F446" t="str">
            <v>S12</v>
          </cell>
          <cell r="G446" t="str">
            <v>D198</v>
          </cell>
          <cell r="H446" t="str">
            <v xml:space="preserve"> </v>
          </cell>
          <cell r="I446" t="str">
            <v>81</v>
          </cell>
        </row>
        <row r="447">
          <cell r="A447" t="str">
            <v>808130</v>
          </cell>
          <cell r="B447" t="str">
            <v>A/R Ped StJoeStChrls</v>
          </cell>
          <cell r="D447" t="str">
            <v>Whitworth, Gary L.</v>
          </cell>
          <cell r="E447" t="str">
            <v>E40</v>
          </cell>
          <cell r="F447" t="str">
            <v>S12</v>
          </cell>
          <cell r="G447" t="str">
            <v>D198</v>
          </cell>
          <cell r="H447" t="str">
            <v xml:space="preserve"> </v>
          </cell>
          <cell r="I447" t="str">
            <v>81</v>
          </cell>
        </row>
        <row r="448">
          <cell r="A448" t="str">
            <v>808150</v>
          </cell>
          <cell r="B448" t="str">
            <v>A/R St Joseph's West</v>
          </cell>
          <cell r="D448" t="str">
            <v>Whitworth, Gary L.</v>
          </cell>
          <cell r="E448" t="str">
            <v>E40</v>
          </cell>
          <cell r="F448" t="str">
            <v>S12</v>
          </cell>
          <cell r="G448" t="str">
            <v>D198</v>
          </cell>
          <cell r="H448" t="str">
            <v xml:space="preserve"> </v>
          </cell>
          <cell r="I448" t="str">
            <v>81</v>
          </cell>
        </row>
        <row r="449">
          <cell r="A449" t="str">
            <v>808151</v>
          </cell>
          <cell r="B449" t="str">
            <v>A/R St Anthony's</v>
          </cell>
          <cell r="D449" t="str">
            <v>Whitworth, Gary L.</v>
          </cell>
          <cell r="E449" t="str">
            <v>E40</v>
          </cell>
          <cell r="F449" t="str">
            <v>S12</v>
          </cell>
          <cell r="G449" t="str">
            <v>D198</v>
          </cell>
          <cell r="H449" t="str">
            <v xml:space="preserve"> </v>
          </cell>
          <cell r="I449" t="str">
            <v>81</v>
          </cell>
        </row>
        <row r="450">
          <cell r="A450" t="str">
            <v>808152</v>
          </cell>
          <cell r="B450" t="str">
            <v>A/R Peds-Memorial</v>
          </cell>
          <cell r="D450" t="str">
            <v>Whitworth, Gary L.</v>
          </cell>
          <cell r="E450" t="str">
            <v>E40</v>
          </cell>
          <cell r="F450" t="str">
            <v>S12</v>
          </cell>
          <cell r="G450" t="str">
            <v>D198</v>
          </cell>
          <cell r="H450" t="str">
            <v xml:space="preserve"> </v>
          </cell>
          <cell r="I450" t="str">
            <v>81</v>
          </cell>
        </row>
        <row r="451">
          <cell r="A451" t="str">
            <v>885197</v>
          </cell>
          <cell r="B451" t="str">
            <v>A&amp;R Peds Med Stu</v>
          </cell>
          <cell r="D451" t="str">
            <v>Wilmott, Robert W.</v>
          </cell>
          <cell r="E451" t="str">
            <v>E40</v>
          </cell>
          <cell r="F451" t="str">
            <v>S12</v>
          </cell>
          <cell r="G451" t="str">
            <v>D198</v>
          </cell>
          <cell r="H451" t="str">
            <v xml:space="preserve"> </v>
          </cell>
          <cell r="I451" t="str">
            <v>81</v>
          </cell>
        </row>
        <row r="452">
          <cell r="A452" t="str">
            <v>887970</v>
          </cell>
          <cell r="B452" t="str">
            <v>Academic Pediatrics</v>
          </cell>
          <cell r="D452" t="str">
            <v>Wilmott, Robert W.</v>
          </cell>
          <cell r="E452" t="str">
            <v>E40</v>
          </cell>
          <cell r="F452" t="str">
            <v>S12</v>
          </cell>
          <cell r="G452" t="str">
            <v>D198</v>
          </cell>
          <cell r="H452" t="str">
            <v xml:space="preserve"> </v>
          </cell>
          <cell r="I452" t="str">
            <v>81</v>
          </cell>
        </row>
        <row r="453">
          <cell r="A453" t="str">
            <v>887971</v>
          </cell>
          <cell r="B453" t="str">
            <v>Ped-Administration</v>
          </cell>
          <cell r="D453" t="str">
            <v>Wilmott, Robert W.</v>
          </cell>
          <cell r="E453" t="str">
            <v>E40</v>
          </cell>
          <cell r="F453" t="str">
            <v>S12</v>
          </cell>
          <cell r="G453" t="str">
            <v>D198</v>
          </cell>
          <cell r="H453" t="str">
            <v xml:space="preserve"> </v>
          </cell>
          <cell r="I453" t="str">
            <v>81</v>
          </cell>
        </row>
        <row r="454">
          <cell r="A454" t="str">
            <v>887972</v>
          </cell>
          <cell r="B454" t="str">
            <v>Adolescent Medicine</v>
          </cell>
          <cell r="D454" t="str">
            <v>Wilmott, Robert W.</v>
          </cell>
          <cell r="E454" t="str">
            <v>E40</v>
          </cell>
          <cell r="F454" t="str">
            <v>S12</v>
          </cell>
          <cell r="G454" t="str">
            <v>D198</v>
          </cell>
          <cell r="H454" t="str">
            <v xml:space="preserve"> </v>
          </cell>
          <cell r="I454" t="str">
            <v>81</v>
          </cell>
        </row>
        <row r="455">
          <cell r="A455" t="str">
            <v>887973</v>
          </cell>
          <cell r="B455" t="str">
            <v>Ped-Allergy</v>
          </cell>
          <cell r="D455" t="str">
            <v>Wilmott, Robert W.</v>
          </cell>
          <cell r="E455" t="str">
            <v>E40</v>
          </cell>
          <cell r="F455" t="str">
            <v>S12</v>
          </cell>
          <cell r="G455" t="str">
            <v>D198</v>
          </cell>
          <cell r="H455" t="str">
            <v xml:space="preserve"> </v>
          </cell>
          <cell r="I455" t="str">
            <v>81</v>
          </cell>
        </row>
        <row r="456">
          <cell r="A456" t="str">
            <v>887974</v>
          </cell>
          <cell r="B456" t="str">
            <v>Ped-Cardiology</v>
          </cell>
          <cell r="D456" t="str">
            <v>Wilmott, Robert W.</v>
          </cell>
          <cell r="E456" t="str">
            <v>E40</v>
          </cell>
          <cell r="F456" t="str">
            <v>S12</v>
          </cell>
          <cell r="G456" t="str">
            <v>D198</v>
          </cell>
          <cell r="H456" t="str">
            <v xml:space="preserve"> </v>
          </cell>
          <cell r="I456" t="str">
            <v>81</v>
          </cell>
        </row>
        <row r="457">
          <cell r="A457" t="str">
            <v>887975</v>
          </cell>
          <cell r="B457" t="str">
            <v>Ped-Child Protection</v>
          </cell>
          <cell r="D457" t="str">
            <v>Wilmott, Robert W.</v>
          </cell>
          <cell r="E457" t="str">
            <v>E40</v>
          </cell>
          <cell r="F457" t="str">
            <v>S12</v>
          </cell>
          <cell r="G457" t="str">
            <v>D198</v>
          </cell>
          <cell r="H457" t="str">
            <v xml:space="preserve"> </v>
          </cell>
          <cell r="I457" t="str">
            <v>81</v>
          </cell>
        </row>
        <row r="458">
          <cell r="A458" t="str">
            <v>887976</v>
          </cell>
          <cell r="B458" t="str">
            <v>Ped-Critical Care</v>
          </cell>
          <cell r="D458" t="str">
            <v>Wilmott, Robert W.</v>
          </cell>
          <cell r="E458" t="str">
            <v>E40</v>
          </cell>
          <cell r="F458" t="str">
            <v>S12</v>
          </cell>
          <cell r="G458" t="str">
            <v>D198</v>
          </cell>
          <cell r="H458" t="str">
            <v xml:space="preserve"> </v>
          </cell>
          <cell r="I458" t="str">
            <v>81</v>
          </cell>
        </row>
        <row r="459">
          <cell r="A459" t="str">
            <v>887977</v>
          </cell>
          <cell r="B459" t="str">
            <v>Ped-Developmental</v>
          </cell>
          <cell r="D459" t="str">
            <v>Wilmott, Robert W.</v>
          </cell>
          <cell r="E459" t="str">
            <v>E40</v>
          </cell>
          <cell r="F459" t="str">
            <v>S12</v>
          </cell>
          <cell r="G459" t="str">
            <v>D198</v>
          </cell>
          <cell r="H459" t="str">
            <v xml:space="preserve"> </v>
          </cell>
          <cell r="I459" t="str">
            <v>81</v>
          </cell>
        </row>
        <row r="460">
          <cell r="A460" t="str">
            <v>887978</v>
          </cell>
          <cell r="B460" t="str">
            <v>Ped-Emergency Med</v>
          </cell>
          <cell r="D460" t="str">
            <v>Wilmott, Robert W.</v>
          </cell>
          <cell r="E460" t="str">
            <v>E40</v>
          </cell>
          <cell r="F460" t="str">
            <v>S12</v>
          </cell>
          <cell r="G460" t="str">
            <v>D198</v>
          </cell>
          <cell r="H460" t="str">
            <v xml:space="preserve"> </v>
          </cell>
          <cell r="I460" t="str">
            <v>81</v>
          </cell>
        </row>
        <row r="461">
          <cell r="A461" t="str">
            <v>887979</v>
          </cell>
          <cell r="B461" t="str">
            <v>Ped-Endocrinology</v>
          </cell>
          <cell r="D461" t="str">
            <v>Wilmott, Robert W.</v>
          </cell>
          <cell r="E461" t="str">
            <v>E40</v>
          </cell>
          <cell r="F461" t="str">
            <v>S12</v>
          </cell>
          <cell r="G461" t="str">
            <v>D198</v>
          </cell>
          <cell r="H461" t="str">
            <v xml:space="preserve"> </v>
          </cell>
          <cell r="I461" t="str">
            <v>81</v>
          </cell>
        </row>
        <row r="462">
          <cell r="A462" t="str">
            <v>887980</v>
          </cell>
          <cell r="B462" t="str">
            <v>Ped-Gastroenterology</v>
          </cell>
          <cell r="D462" t="str">
            <v>Wilmott, Robert W.</v>
          </cell>
          <cell r="E462" t="str">
            <v>E40</v>
          </cell>
          <cell r="F462" t="str">
            <v>S12</v>
          </cell>
          <cell r="G462" t="str">
            <v>D198</v>
          </cell>
          <cell r="H462" t="str">
            <v xml:space="preserve"> </v>
          </cell>
          <cell r="I462" t="str">
            <v>81</v>
          </cell>
        </row>
        <row r="463">
          <cell r="A463" t="str">
            <v>887981</v>
          </cell>
          <cell r="B463" t="str">
            <v>Ped-Genetics</v>
          </cell>
          <cell r="D463" t="str">
            <v>Wilmott, Robert W.</v>
          </cell>
          <cell r="E463" t="str">
            <v>E40</v>
          </cell>
          <cell r="F463" t="str">
            <v>S12</v>
          </cell>
          <cell r="G463" t="str">
            <v>D198</v>
          </cell>
          <cell r="H463" t="str">
            <v xml:space="preserve"> </v>
          </cell>
          <cell r="I463" t="str">
            <v>81</v>
          </cell>
        </row>
        <row r="464">
          <cell r="A464" t="str">
            <v>887982</v>
          </cell>
          <cell r="B464" t="str">
            <v>Ped-Hematol/Oncology</v>
          </cell>
          <cell r="D464" t="str">
            <v>Wilmott, Robert W.</v>
          </cell>
          <cell r="E464" t="str">
            <v>E40</v>
          </cell>
          <cell r="F464" t="str">
            <v>S12</v>
          </cell>
          <cell r="G464" t="str">
            <v>D198</v>
          </cell>
          <cell r="H464" t="str">
            <v xml:space="preserve"> </v>
          </cell>
          <cell r="I464" t="str">
            <v>81</v>
          </cell>
        </row>
        <row r="465">
          <cell r="A465" t="str">
            <v>887984</v>
          </cell>
          <cell r="B465" t="str">
            <v>Ped-Infect Diseases</v>
          </cell>
          <cell r="D465" t="str">
            <v>Wilmott, Robert W.</v>
          </cell>
          <cell r="E465" t="str">
            <v>E40</v>
          </cell>
          <cell r="F465" t="str">
            <v>S12</v>
          </cell>
          <cell r="G465" t="str">
            <v>D198</v>
          </cell>
          <cell r="H465" t="str">
            <v xml:space="preserve"> </v>
          </cell>
          <cell r="I465" t="str">
            <v>81</v>
          </cell>
        </row>
        <row r="466">
          <cell r="A466" t="str">
            <v>887985</v>
          </cell>
          <cell r="B466" t="str">
            <v>Ped-Neonatology</v>
          </cell>
          <cell r="D466" t="str">
            <v>Wilmott, Robert W.</v>
          </cell>
          <cell r="E466" t="str">
            <v>E40</v>
          </cell>
          <cell r="F466" t="str">
            <v>S12</v>
          </cell>
          <cell r="G466" t="str">
            <v>D198</v>
          </cell>
          <cell r="H466" t="str">
            <v xml:space="preserve"> </v>
          </cell>
          <cell r="I466" t="str">
            <v>81</v>
          </cell>
        </row>
        <row r="467">
          <cell r="A467" t="str">
            <v>887986</v>
          </cell>
          <cell r="B467" t="str">
            <v>Ped-Nephrology</v>
          </cell>
          <cell r="D467" t="str">
            <v>Wilmott, Robert W.</v>
          </cell>
          <cell r="E467" t="str">
            <v>E40</v>
          </cell>
          <cell r="F467" t="str">
            <v>S12</v>
          </cell>
          <cell r="G467" t="str">
            <v>D198</v>
          </cell>
          <cell r="H467" t="str">
            <v xml:space="preserve"> </v>
          </cell>
          <cell r="I467" t="str">
            <v>81</v>
          </cell>
        </row>
        <row r="468">
          <cell r="A468" t="str">
            <v>887987</v>
          </cell>
          <cell r="B468" t="str">
            <v>Ped-Pulmonology</v>
          </cell>
          <cell r="D468" t="str">
            <v>Wilmott, Robert W.</v>
          </cell>
          <cell r="E468" t="str">
            <v>E40</v>
          </cell>
          <cell r="F468" t="str">
            <v>S12</v>
          </cell>
          <cell r="G468" t="str">
            <v>D198</v>
          </cell>
          <cell r="H468" t="str">
            <v xml:space="preserve"> </v>
          </cell>
          <cell r="I468" t="str">
            <v>81</v>
          </cell>
        </row>
        <row r="469">
          <cell r="A469" t="str">
            <v>887988</v>
          </cell>
          <cell r="B469" t="str">
            <v>Ped Dermatology</v>
          </cell>
          <cell r="D469" t="str">
            <v>Wilmott, Robert W.</v>
          </cell>
          <cell r="E469" t="str">
            <v>E40</v>
          </cell>
          <cell r="F469" t="str">
            <v>S12</v>
          </cell>
          <cell r="G469" t="str">
            <v>D198</v>
          </cell>
          <cell r="H469" t="str">
            <v xml:space="preserve"> </v>
          </cell>
          <cell r="I469" t="str">
            <v>81</v>
          </cell>
        </row>
        <row r="470">
          <cell r="A470" t="str">
            <v>887989</v>
          </cell>
          <cell r="B470" t="str">
            <v>Peds-Hosp Med</v>
          </cell>
          <cell r="D470" t="str">
            <v>Wilmott, Robert W.</v>
          </cell>
          <cell r="E470" t="str">
            <v>E40</v>
          </cell>
          <cell r="F470" t="str">
            <v>S12</v>
          </cell>
          <cell r="G470" t="str">
            <v>D198</v>
          </cell>
          <cell r="H470" t="str">
            <v xml:space="preserve"> </v>
          </cell>
          <cell r="I470" t="str">
            <v>81</v>
          </cell>
        </row>
        <row r="471">
          <cell r="A471" t="str">
            <v>887991</v>
          </cell>
          <cell r="B471" t="str">
            <v>Pediatric Toxicology</v>
          </cell>
          <cell r="D471" t="str">
            <v>Wilmott, Robert W.</v>
          </cell>
          <cell r="E471" t="str">
            <v>E40</v>
          </cell>
          <cell r="F471" t="str">
            <v>S12</v>
          </cell>
          <cell r="G471" t="str">
            <v>D198</v>
          </cell>
          <cell r="H471" t="str">
            <v xml:space="preserve"> </v>
          </cell>
          <cell r="I471" t="str">
            <v>81</v>
          </cell>
        </row>
        <row r="472">
          <cell r="A472" t="str">
            <v>888762</v>
          </cell>
          <cell r="B472" t="str">
            <v>Rsdt Pediatrics Gen</v>
          </cell>
          <cell r="D472" t="str">
            <v>Wilmott, Robert W.</v>
          </cell>
          <cell r="E472" t="str">
            <v>E40</v>
          </cell>
          <cell r="F472" t="str">
            <v>S12</v>
          </cell>
          <cell r="G472" t="str">
            <v>D198</v>
          </cell>
          <cell r="H472" t="str">
            <v xml:space="preserve"> </v>
          </cell>
          <cell r="I472" t="str">
            <v>81</v>
          </cell>
        </row>
        <row r="473">
          <cell r="A473" t="str">
            <v>888830</v>
          </cell>
          <cell r="B473" t="str">
            <v>Pediatric Fellows</v>
          </cell>
          <cell r="D473" t="str">
            <v>Wilmott, Robert W.</v>
          </cell>
          <cell r="E473" t="str">
            <v>E40</v>
          </cell>
          <cell r="F473" t="str">
            <v>S12</v>
          </cell>
          <cell r="G473" t="str">
            <v>D198</v>
          </cell>
          <cell r="H473" t="str">
            <v xml:space="preserve"> </v>
          </cell>
          <cell r="I473" t="str">
            <v>81</v>
          </cell>
        </row>
        <row r="474">
          <cell r="A474" t="str">
            <v>121209</v>
          </cell>
          <cell r="B474" t="str">
            <v>Comparative Medicine</v>
          </cell>
          <cell r="D474" t="str">
            <v>Long, John P.</v>
          </cell>
          <cell r="E474" t="str">
            <v>E40</v>
          </cell>
          <cell r="F474" t="str">
            <v>S12</v>
          </cell>
          <cell r="G474" t="str">
            <v>D199</v>
          </cell>
          <cell r="H474" t="str">
            <v xml:space="preserve"> </v>
          </cell>
          <cell r="I474" t="str">
            <v>11</v>
          </cell>
        </row>
        <row r="475">
          <cell r="A475" t="str">
            <v>200166</v>
          </cell>
          <cell r="B475" t="str">
            <v>Comparative Medicine</v>
          </cell>
          <cell r="D475" t="str">
            <v>Long, John P.</v>
          </cell>
          <cell r="E475" t="str">
            <v>E40</v>
          </cell>
          <cell r="F475" t="str">
            <v>S12</v>
          </cell>
          <cell r="G475" t="str">
            <v>D199</v>
          </cell>
          <cell r="H475" t="str">
            <v xml:space="preserve"> </v>
          </cell>
          <cell r="I475" t="str">
            <v>21</v>
          </cell>
        </row>
        <row r="476">
          <cell r="A476" t="str">
            <v>121213</v>
          </cell>
          <cell r="B476" t="str">
            <v>Molecular Microbiol</v>
          </cell>
          <cell r="D476" t="str">
            <v>Wold, William S.</v>
          </cell>
          <cell r="E476" t="str">
            <v>E40</v>
          </cell>
          <cell r="F476" t="str">
            <v>S12</v>
          </cell>
          <cell r="G476" t="str">
            <v>D200</v>
          </cell>
          <cell r="H476" t="str">
            <v xml:space="preserve"> </v>
          </cell>
          <cell r="I476" t="str">
            <v>11</v>
          </cell>
        </row>
        <row r="477">
          <cell r="A477" t="str">
            <v>200278</v>
          </cell>
          <cell r="B477" t="str">
            <v>Reverse Transcriptas</v>
          </cell>
          <cell r="D477" t="str">
            <v>Grandgenett, Duane P.</v>
          </cell>
          <cell r="E477" t="str">
            <v>E40</v>
          </cell>
          <cell r="F477" t="str">
            <v>S12</v>
          </cell>
          <cell r="G477" t="str">
            <v>D200</v>
          </cell>
          <cell r="H477" t="str">
            <v>Z480</v>
          </cell>
          <cell r="I477" t="str">
            <v>21</v>
          </cell>
        </row>
        <row r="478">
          <cell r="A478" t="str">
            <v>200411</v>
          </cell>
          <cell r="B478" t="str">
            <v>Molecular Virology</v>
          </cell>
          <cell r="D478" t="str">
            <v>Wold, William S.</v>
          </cell>
          <cell r="E478" t="str">
            <v>E40</v>
          </cell>
          <cell r="F478" t="str">
            <v>S12</v>
          </cell>
          <cell r="G478" t="str">
            <v>D200</v>
          </cell>
          <cell r="H478" t="str">
            <v>Z480</v>
          </cell>
          <cell r="I478" t="str">
            <v>21</v>
          </cell>
        </row>
        <row r="479">
          <cell r="A479" t="str">
            <v>201117</v>
          </cell>
          <cell r="B479" t="str">
            <v>Mol Micro Imm IC</v>
          </cell>
          <cell r="D479" t="str">
            <v>Wold, William S.</v>
          </cell>
          <cell r="E479" t="str">
            <v>E40</v>
          </cell>
          <cell r="F479" t="str">
            <v>S12</v>
          </cell>
          <cell r="G479" t="str">
            <v>D200</v>
          </cell>
          <cell r="H479" t="str">
            <v xml:space="preserve"> </v>
          </cell>
          <cell r="I479" t="str">
            <v>21</v>
          </cell>
        </row>
        <row r="480">
          <cell r="A480" t="str">
            <v>201132</v>
          </cell>
          <cell r="B480" t="str">
            <v>MMI NSI-Brien</v>
          </cell>
          <cell r="D480" t="str">
            <v>Wold, William S.</v>
          </cell>
          <cell r="E480" t="str">
            <v>E40</v>
          </cell>
          <cell r="F480" t="str">
            <v>S12</v>
          </cell>
          <cell r="G480" t="str">
            <v>D200</v>
          </cell>
          <cell r="H480" t="str">
            <v xml:space="preserve"> </v>
          </cell>
          <cell r="I480" t="str">
            <v>21</v>
          </cell>
        </row>
        <row r="481">
          <cell r="A481" t="str">
            <v>201133</v>
          </cell>
          <cell r="B481" t="str">
            <v>MMI NSI-Pinto</v>
          </cell>
          <cell r="D481" t="str">
            <v>Wold, William S.</v>
          </cell>
          <cell r="E481" t="str">
            <v>E40</v>
          </cell>
          <cell r="F481" t="str">
            <v>S12</v>
          </cell>
          <cell r="G481" t="str">
            <v>D200</v>
          </cell>
          <cell r="H481" t="str">
            <v xml:space="preserve"> </v>
          </cell>
          <cell r="I481" t="str">
            <v>21</v>
          </cell>
        </row>
        <row r="482">
          <cell r="A482" t="str">
            <v>201481</v>
          </cell>
          <cell r="B482" t="str">
            <v>Technology &amp; Res Dev</v>
          </cell>
          <cell r="D482" t="str">
            <v>Wold, William S.</v>
          </cell>
          <cell r="E482" t="str">
            <v>E40</v>
          </cell>
          <cell r="F482" t="str">
            <v>S12</v>
          </cell>
          <cell r="G482" t="str">
            <v>D200</v>
          </cell>
          <cell r="H482" t="str">
            <v xml:space="preserve"> </v>
          </cell>
          <cell r="I482" t="str">
            <v>21</v>
          </cell>
        </row>
        <row r="483">
          <cell r="A483" t="str">
            <v>202457</v>
          </cell>
          <cell r="B483" t="str">
            <v>Start Up-Teague</v>
          </cell>
          <cell r="D483" t="str">
            <v>Teague, Ryan M.</v>
          </cell>
          <cell r="E483" t="str">
            <v>E40</v>
          </cell>
          <cell r="F483" t="str">
            <v>S12</v>
          </cell>
          <cell r="G483" t="str">
            <v>D200</v>
          </cell>
          <cell r="H483" t="str">
            <v xml:space="preserve"> </v>
          </cell>
          <cell r="I483" t="str">
            <v>21</v>
          </cell>
        </row>
        <row r="484">
          <cell r="A484" t="str">
            <v>202643</v>
          </cell>
          <cell r="B484" t="str">
            <v>Start Up-Hawiger</v>
          </cell>
          <cell r="D484" t="str">
            <v>Hawiger, Daniel</v>
          </cell>
          <cell r="E484" t="str">
            <v>E40</v>
          </cell>
          <cell r="F484" t="str">
            <v>S12</v>
          </cell>
          <cell r="G484" t="str">
            <v>D200</v>
          </cell>
          <cell r="H484" t="str">
            <v xml:space="preserve"> </v>
          </cell>
          <cell r="I484" t="str">
            <v>21</v>
          </cell>
        </row>
        <row r="485">
          <cell r="A485" t="str">
            <v>203151</v>
          </cell>
          <cell r="B485" t="str">
            <v>Morrison-Research</v>
          </cell>
          <cell r="D485" t="str">
            <v>Morrison, Lynda A.</v>
          </cell>
          <cell r="E485" t="str">
            <v>E40</v>
          </cell>
          <cell r="F485" t="str">
            <v>S12</v>
          </cell>
          <cell r="G485" t="str">
            <v>D200</v>
          </cell>
          <cell r="H485" t="str">
            <v xml:space="preserve"> </v>
          </cell>
          <cell r="I485" t="str">
            <v>21</v>
          </cell>
        </row>
        <row r="486">
          <cell r="A486" t="str">
            <v>203159</v>
          </cell>
          <cell r="B486" t="str">
            <v>Green Cancer Research</v>
          </cell>
          <cell r="D486" t="str">
            <v>Whitworth, Gary L.</v>
          </cell>
          <cell r="E486" t="str">
            <v>E40</v>
          </cell>
          <cell r="F486" t="str">
            <v>S12</v>
          </cell>
          <cell r="G486" t="str">
            <v>D200</v>
          </cell>
          <cell r="H486" t="str">
            <v>Z480</v>
          </cell>
          <cell r="I486" t="str">
            <v>21</v>
          </cell>
        </row>
        <row r="487">
          <cell r="A487" t="str">
            <v>203342</v>
          </cell>
          <cell r="B487" t="str">
            <v>Grandgenett Research Fund</v>
          </cell>
          <cell r="D487" t="str">
            <v>Grandgenett, Duane P.</v>
          </cell>
          <cell r="E487" t="str">
            <v>E40</v>
          </cell>
          <cell r="F487" t="str">
            <v>S12</v>
          </cell>
          <cell r="G487" t="str">
            <v>D200</v>
          </cell>
          <cell r="H487" t="str">
            <v>Z480</v>
          </cell>
          <cell r="I487" t="str">
            <v>21</v>
          </cell>
        </row>
        <row r="488">
          <cell r="A488" t="str">
            <v>203427</v>
          </cell>
          <cell r="B488" t="str">
            <v>Start Up-Pinto</v>
          </cell>
          <cell r="D488" t="str">
            <v>Pinto, Amelia K.</v>
          </cell>
          <cell r="E488" t="str">
            <v>E40</v>
          </cell>
          <cell r="F488" t="str">
            <v>S12</v>
          </cell>
          <cell r="G488" t="str">
            <v>D200</v>
          </cell>
          <cell r="H488" t="str">
            <v xml:space="preserve"> </v>
          </cell>
          <cell r="I488" t="str">
            <v>21</v>
          </cell>
        </row>
        <row r="489">
          <cell r="A489" t="str">
            <v>230227</v>
          </cell>
          <cell r="B489" t="str">
            <v>President's Research Fund - Pinto</v>
          </cell>
          <cell r="D489" t="str">
            <v>Pinto, Amelia K.</v>
          </cell>
          <cell r="E489" t="str">
            <v>E40</v>
          </cell>
          <cell r="F489" t="str">
            <v>S12</v>
          </cell>
          <cell r="G489" t="str">
            <v>D200</v>
          </cell>
          <cell r="H489" t="str">
            <v xml:space="preserve"> </v>
          </cell>
          <cell r="I489" t="str">
            <v>21</v>
          </cell>
          <cell r="J489" t="str">
            <v>05/01/2017</v>
          </cell>
          <cell r="K489" t="str">
            <v>10/31/2018</v>
          </cell>
        </row>
        <row r="490">
          <cell r="A490" t="str">
            <v>230231</v>
          </cell>
          <cell r="B490" t="str">
            <v>President's Research Fund - Brien</v>
          </cell>
          <cell r="D490" t="str">
            <v>Brien, James D.</v>
          </cell>
          <cell r="E490" t="str">
            <v>E40</v>
          </cell>
          <cell r="F490" t="str">
            <v>S12</v>
          </cell>
          <cell r="G490" t="str">
            <v>D200</v>
          </cell>
          <cell r="H490" t="str">
            <v xml:space="preserve"> </v>
          </cell>
          <cell r="I490" t="str">
            <v>21</v>
          </cell>
          <cell r="J490" t="str">
            <v>05/01/2017</v>
          </cell>
          <cell r="K490" t="str">
            <v>10/31/2018</v>
          </cell>
        </row>
        <row r="491">
          <cell r="A491" t="str">
            <v>230232</v>
          </cell>
          <cell r="B491" t="str">
            <v>President's Research Fund - Teague</v>
          </cell>
          <cell r="D491" t="str">
            <v>Teague, Ryan M.</v>
          </cell>
          <cell r="E491" t="str">
            <v>E40</v>
          </cell>
          <cell r="F491" t="str">
            <v>S12</v>
          </cell>
          <cell r="G491" t="str">
            <v>D200</v>
          </cell>
          <cell r="H491" t="str">
            <v xml:space="preserve"> </v>
          </cell>
          <cell r="I491" t="str">
            <v>21</v>
          </cell>
          <cell r="J491" t="str">
            <v>05/01/2017</v>
          </cell>
          <cell r="K491" t="str">
            <v>06/30/2018</v>
          </cell>
        </row>
        <row r="492">
          <cell r="A492" t="str">
            <v>230247</v>
          </cell>
          <cell r="B492" t="str">
            <v>President's Research Fund-Chinnadur</v>
          </cell>
          <cell r="D492" t="str">
            <v>Chinnadurai, Govindaswamy</v>
          </cell>
          <cell r="E492" t="str">
            <v>E40</v>
          </cell>
          <cell r="F492" t="str">
            <v>S12</v>
          </cell>
          <cell r="G492" t="str">
            <v>D200</v>
          </cell>
          <cell r="H492" t="str">
            <v xml:space="preserve"> </v>
          </cell>
          <cell r="I492" t="str">
            <v>21</v>
          </cell>
          <cell r="J492" t="str">
            <v>05/01/2018</v>
          </cell>
          <cell r="K492" t="str">
            <v>10/31/2019</v>
          </cell>
        </row>
        <row r="493">
          <cell r="A493" t="str">
            <v>230248</v>
          </cell>
          <cell r="B493" t="str">
            <v>President's Research Fund-DiPaolo</v>
          </cell>
          <cell r="D493" t="str">
            <v>DiPaolo, Richard J.</v>
          </cell>
          <cell r="E493" t="str">
            <v>E40</v>
          </cell>
          <cell r="F493" t="str">
            <v>S12</v>
          </cell>
          <cell r="G493" t="str">
            <v>D200</v>
          </cell>
          <cell r="H493" t="str">
            <v xml:space="preserve"> </v>
          </cell>
          <cell r="I493" t="str">
            <v>21</v>
          </cell>
          <cell r="J493" t="str">
            <v>05/01/2018</v>
          </cell>
          <cell r="K493" t="str">
            <v>04/30/2019</v>
          </cell>
        </row>
        <row r="494">
          <cell r="A494" t="str">
            <v>230253</v>
          </cell>
          <cell r="B494" t="str">
            <v>President's Research Fund-Toth</v>
          </cell>
          <cell r="D494" t="str">
            <v>Toth, Karoly</v>
          </cell>
          <cell r="E494" t="str">
            <v>E40</v>
          </cell>
          <cell r="F494" t="str">
            <v>S12</v>
          </cell>
          <cell r="G494" t="str">
            <v>D200</v>
          </cell>
          <cell r="H494" t="str">
            <v xml:space="preserve"> </v>
          </cell>
          <cell r="I494" t="str">
            <v>21</v>
          </cell>
          <cell r="J494" t="str">
            <v>05/01/2018</v>
          </cell>
          <cell r="K494" t="str">
            <v>04/30/2019</v>
          </cell>
        </row>
        <row r="495">
          <cell r="A495" t="str">
            <v>239200</v>
          </cell>
          <cell r="B495" t="str">
            <v>MMI-Alternate</v>
          </cell>
          <cell r="D495" t="str">
            <v>Wold, William S.</v>
          </cell>
          <cell r="E495" t="str">
            <v>E40</v>
          </cell>
          <cell r="F495" t="str">
            <v>S12</v>
          </cell>
          <cell r="G495" t="str">
            <v>D200</v>
          </cell>
          <cell r="H495" t="str">
            <v xml:space="preserve"> </v>
          </cell>
          <cell r="I495" t="str">
            <v>21</v>
          </cell>
        </row>
        <row r="496">
          <cell r="A496" t="str">
            <v>240007</v>
          </cell>
          <cell r="B496" t="str">
            <v>Start Up-Brien</v>
          </cell>
          <cell r="D496" t="str">
            <v>Brien, James D.</v>
          </cell>
          <cell r="E496" t="str">
            <v>E40</v>
          </cell>
          <cell r="F496" t="str">
            <v>S12</v>
          </cell>
          <cell r="G496" t="str">
            <v>D200</v>
          </cell>
          <cell r="H496" t="str">
            <v xml:space="preserve"> </v>
          </cell>
          <cell r="I496" t="str">
            <v>21</v>
          </cell>
        </row>
        <row r="497">
          <cell r="A497" t="str">
            <v>240032</v>
          </cell>
          <cell r="B497" t="str">
            <v>Start Up-Griggs</v>
          </cell>
          <cell r="D497" t="str">
            <v>Griggs, David W.</v>
          </cell>
          <cell r="E497" t="str">
            <v>E40</v>
          </cell>
          <cell r="F497" t="str">
            <v>S12</v>
          </cell>
          <cell r="G497" t="str">
            <v>D200</v>
          </cell>
          <cell r="H497" t="str">
            <v xml:space="preserve"> </v>
          </cell>
          <cell r="I497" t="str">
            <v>21</v>
          </cell>
        </row>
        <row r="498">
          <cell r="A498" t="str">
            <v>260173</v>
          </cell>
          <cell r="B498" t="str">
            <v>IDC Recovy-Tavis</v>
          </cell>
          <cell r="D498" t="str">
            <v>Tavis, John E.</v>
          </cell>
          <cell r="E498" t="str">
            <v>E40</v>
          </cell>
          <cell r="F498" t="str">
            <v>S12</v>
          </cell>
          <cell r="G498" t="str">
            <v>D200</v>
          </cell>
          <cell r="H498" t="str">
            <v xml:space="preserve"> </v>
          </cell>
          <cell r="I498" t="str">
            <v>21</v>
          </cell>
        </row>
        <row r="499">
          <cell r="A499" t="str">
            <v>260174</v>
          </cell>
          <cell r="B499" t="str">
            <v>IDC Recovy-Morrison</v>
          </cell>
          <cell r="D499" t="str">
            <v>Morrison, Lynda A.</v>
          </cell>
          <cell r="E499" t="str">
            <v>E40</v>
          </cell>
          <cell r="F499" t="str">
            <v>S12</v>
          </cell>
          <cell r="G499" t="str">
            <v>D200</v>
          </cell>
          <cell r="H499" t="str">
            <v xml:space="preserve"> </v>
          </cell>
          <cell r="I499" t="str">
            <v>21</v>
          </cell>
        </row>
        <row r="500">
          <cell r="A500" t="str">
            <v>260176</v>
          </cell>
          <cell r="B500" t="str">
            <v>IDC Recovy-Aurora</v>
          </cell>
          <cell r="D500" t="str">
            <v>Aurora, Rajeev</v>
          </cell>
          <cell r="E500" t="str">
            <v>E40</v>
          </cell>
          <cell r="F500" t="str">
            <v>S12</v>
          </cell>
          <cell r="G500" t="str">
            <v>D200</v>
          </cell>
          <cell r="H500" t="str">
            <v xml:space="preserve"> </v>
          </cell>
          <cell r="I500" t="str">
            <v>21</v>
          </cell>
        </row>
        <row r="501">
          <cell r="A501" t="str">
            <v>260177</v>
          </cell>
          <cell r="B501" t="str">
            <v>IDC Recovy-Teague</v>
          </cell>
          <cell r="D501" t="str">
            <v>Teague, Ryan M.</v>
          </cell>
          <cell r="E501" t="str">
            <v>E40</v>
          </cell>
          <cell r="F501" t="str">
            <v>S12</v>
          </cell>
          <cell r="G501" t="str">
            <v>D200</v>
          </cell>
          <cell r="H501" t="str">
            <v xml:space="preserve"> </v>
          </cell>
          <cell r="I501" t="str">
            <v>21</v>
          </cell>
        </row>
        <row r="502">
          <cell r="A502" t="str">
            <v>260178</v>
          </cell>
          <cell r="B502" t="str">
            <v>IDC Recovy-Wold</v>
          </cell>
          <cell r="D502" t="str">
            <v>Wold, William S.</v>
          </cell>
          <cell r="E502" t="str">
            <v>E40</v>
          </cell>
          <cell r="F502" t="str">
            <v>S12</v>
          </cell>
          <cell r="G502" t="str">
            <v>D200</v>
          </cell>
          <cell r="H502" t="str">
            <v xml:space="preserve"> </v>
          </cell>
          <cell r="I502" t="str">
            <v>21</v>
          </cell>
        </row>
        <row r="503">
          <cell r="A503" t="str">
            <v>260192</v>
          </cell>
          <cell r="B503" t="str">
            <v>IDC Recovy-Grandgenett</v>
          </cell>
          <cell r="D503" t="str">
            <v>Grandgenett, Duane P.</v>
          </cell>
          <cell r="E503" t="str">
            <v>E40</v>
          </cell>
          <cell r="F503" t="str">
            <v>S12</v>
          </cell>
          <cell r="G503" t="str">
            <v>D200</v>
          </cell>
          <cell r="H503" t="str">
            <v>Z480</v>
          </cell>
          <cell r="I503" t="str">
            <v>21</v>
          </cell>
        </row>
        <row r="504">
          <cell r="A504" t="str">
            <v>260193</v>
          </cell>
          <cell r="B504" t="str">
            <v>IDC Recovy-Chinnadural</v>
          </cell>
          <cell r="D504" t="str">
            <v>Chinnadurai, Govindaswamy</v>
          </cell>
          <cell r="E504" t="str">
            <v>E40</v>
          </cell>
          <cell r="F504" t="str">
            <v>S12</v>
          </cell>
          <cell r="G504" t="str">
            <v>D200</v>
          </cell>
          <cell r="H504" t="str">
            <v>Z480</v>
          </cell>
          <cell r="I504" t="str">
            <v>21</v>
          </cell>
        </row>
        <row r="505">
          <cell r="A505" t="str">
            <v>260301</v>
          </cell>
          <cell r="B505" t="str">
            <v>IDC Recovy-Hawiger</v>
          </cell>
          <cell r="D505" t="str">
            <v>Hawiger, Daniel</v>
          </cell>
          <cell r="E505" t="str">
            <v>E40</v>
          </cell>
          <cell r="F505" t="str">
            <v>S12</v>
          </cell>
          <cell r="G505" t="str">
            <v>D200</v>
          </cell>
          <cell r="H505" t="str">
            <v xml:space="preserve"> </v>
          </cell>
          <cell r="I505" t="str">
            <v>21</v>
          </cell>
        </row>
        <row r="506">
          <cell r="A506" t="str">
            <v>260356</v>
          </cell>
          <cell r="B506" t="str">
            <v>IDC Recovy-DiPaolo</v>
          </cell>
          <cell r="D506" t="str">
            <v>DiPaolo, Richard J.</v>
          </cell>
          <cell r="E506" t="str">
            <v>E40</v>
          </cell>
          <cell r="F506" t="str">
            <v>S12</v>
          </cell>
          <cell r="G506" t="str">
            <v>D200</v>
          </cell>
          <cell r="H506" t="str">
            <v xml:space="preserve"> </v>
          </cell>
          <cell r="I506" t="str">
            <v>21</v>
          </cell>
        </row>
        <row r="507">
          <cell r="A507" t="str">
            <v>260463</v>
          </cell>
          <cell r="B507" t="str">
            <v>IDC Recovy-Griggs</v>
          </cell>
          <cell r="D507" t="str">
            <v>Griggs, David W.</v>
          </cell>
          <cell r="E507" t="str">
            <v>E40</v>
          </cell>
          <cell r="F507" t="str">
            <v>S12</v>
          </cell>
          <cell r="G507" t="str">
            <v>D200</v>
          </cell>
          <cell r="H507" t="str">
            <v xml:space="preserve"> </v>
          </cell>
          <cell r="I507" t="str">
            <v>21</v>
          </cell>
        </row>
        <row r="508">
          <cell r="A508" t="str">
            <v>260527</v>
          </cell>
          <cell r="B508" t="str">
            <v>IDC Recovy-Brien</v>
          </cell>
          <cell r="D508" t="str">
            <v>Brien, James D.</v>
          </cell>
          <cell r="E508" t="str">
            <v>E40</v>
          </cell>
          <cell r="F508" t="str">
            <v>S12</v>
          </cell>
          <cell r="G508" t="str">
            <v>D200</v>
          </cell>
          <cell r="H508" t="str">
            <v xml:space="preserve"> </v>
          </cell>
          <cell r="I508" t="str">
            <v>21</v>
          </cell>
        </row>
        <row r="509">
          <cell r="A509" t="str">
            <v>260588</v>
          </cell>
          <cell r="B509" t="str">
            <v>IDC Recovy-Pinto</v>
          </cell>
          <cell r="D509" t="str">
            <v>Pinto, Amelia K.</v>
          </cell>
          <cell r="E509" t="str">
            <v>E40</v>
          </cell>
          <cell r="F509" t="str">
            <v>S12</v>
          </cell>
          <cell r="G509" t="str">
            <v>D200</v>
          </cell>
          <cell r="H509" t="str">
            <v xml:space="preserve"> </v>
          </cell>
          <cell r="I509" t="str">
            <v>21</v>
          </cell>
        </row>
        <row r="510">
          <cell r="A510" t="str">
            <v>260589</v>
          </cell>
          <cell r="B510" t="str">
            <v>IDC Recovy-Toth</v>
          </cell>
          <cell r="D510" t="str">
            <v>Toth, Karoly</v>
          </cell>
          <cell r="E510" t="str">
            <v>E40</v>
          </cell>
          <cell r="F510" t="str">
            <v>S12</v>
          </cell>
          <cell r="G510" t="str">
            <v>D200</v>
          </cell>
          <cell r="H510" t="str">
            <v xml:space="preserve"> </v>
          </cell>
          <cell r="I510" t="str">
            <v>21</v>
          </cell>
        </row>
        <row r="511">
          <cell r="A511" t="str">
            <v>270301</v>
          </cell>
          <cell r="B511" t="str">
            <v>Micro Research Lab 2</v>
          </cell>
          <cell r="D511" t="str">
            <v>Wold, William S.</v>
          </cell>
          <cell r="E511" t="str">
            <v>E40</v>
          </cell>
          <cell r="F511" t="str">
            <v>S12</v>
          </cell>
          <cell r="G511" t="str">
            <v>D200</v>
          </cell>
          <cell r="H511" t="str">
            <v xml:space="preserve"> </v>
          </cell>
          <cell r="I511" t="str">
            <v>21</v>
          </cell>
        </row>
        <row r="512">
          <cell r="A512" t="str">
            <v>270302</v>
          </cell>
          <cell r="B512" t="str">
            <v>Micro Research Lab 3</v>
          </cell>
          <cell r="D512" t="str">
            <v>Wold, William S.</v>
          </cell>
          <cell r="E512" t="str">
            <v>E40</v>
          </cell>
          <cell r="F512" t="str">
            <v>S12</v>
          </cell>
          <cell r="G512" t="str">
            <v>D200</v>
          </cell>
          <cell r="H512" t="str">
            <v xml:space="preserve"> </v>
          </cell>
          <cell r="I512" t="str">
            <v>21</v>
          </cell>
        </row>
        <row r="513">
          <cell r="A513" t="str">
            <v>270303</v>
          </cell>
          <cell r="B513" t="str">
            <v>Microbiology Teague-Educ &amp; Res</v>
          </cell>
          <cell r="D513" t="str">
            <v>Wold, William S.</v>
          </cell>
          <cell r="E513" t="str">
            <v>E40</v>
          </cell>
          <cell r="F513" t="str">
            <v>S12</v>
          </cell>
          <cell r="G513" t="str">
            <v>D200</v>
          </cell>
          <cell r="H513" t="str">
            <v xml:space="preserve"> </v>
          </cell>
          <cell r="I513" t="str">
            <v>21</v>
          </cell>
        </row>
        <row r="514">
          <cell r="A514" t="str">
            <v>270311</v>
          </cell>
          <cell r="B514" t="str">
            <v>Micro-Chair Grant</v>
          </cell>
          <cell r="D514" t="str">
            <v>Wold, William S.</v>
          </cell>
          <cell r="E514" t="str">
            <v>E40</v>
          </cell>
          <cell r="F514" t="str">
            <v>S12</v>
          </cell>
          <cell r="G514" t="str">
            <v>D200</v>
          </cell>
          <cell r="H514" t="str">
            <v xml:space="preserve"> </v>
          </cell>
          <cell r="I514" t="str">
            <v>21</v>
          </cell>
        </row>
        <row r="515">
          <cell r="A515" t="str">
            <v>270313</v>
          </cell>
          <cell r="B515" t="str">
            <v>Micro-Flow Cytometer</v>
          </cell>
          <cell r="D515" t="str">
            <v>Wold, William S.</v>
          </cell>
          <cell r="E515" t="str">
            <v>E40</v>
          </cell>
          <cell r="F515" t="str">
            <v>S12</v>
          </cell>
          <cell r="G515" t="str">
            <v>D200</v>
          </cell>
          <cell r="H515" t="str">
            <v xml:space="preserve"> </v>
          </cell>
          <cell r="I515" t="str">
            <v>21</v>
          </cell>
        </row>
        <row r="516">
          <cell r="A516" t="str">
            <v>272702</v>
          </cell>
          <cell r="B516" t="str">
            <v>MMI NSI Morrison</v>
          </cell>
          <cell r="D516" t="str">
            <v>Wold, William S.</v>
          </cell>
          <cell r="E516" t="str">
            <v>E40</v>
          </cell>
          <cell r="F516" t="str">
            <v>S12</v>
          </cell>
          <cell r="G516" t="str">
            <v>D200</v>
          </cell>
          <cell r="H516" t="str">
            <v xml:space="preserve"> </v>
          </cell>
          <cell r="I516" t="str">
            <v>21</v>
          </cell>
        </row>
        <row r="517">
          <cell r="A517" t="str">
            <v>272703</v>
          </cell>
          <cell r="B517" t="str">
            <v>MMI NSI Tavis</v>
          </cell>
          <cell r="D517" t="str">
            <v>Wold, William S.</v>
          </cell>
          <cell r="E517" t="str">
            <v>E40</v>
          </cell>
          <cell r="F517" t="str">
            <v>S12</v>
          </cell>
          <cell r="G517" t="str">
            <v>D200</v>
          </cell>
          <cell r="H517" t="str">
            <v xml:space="preserve"> </v>
          </cell>
          <cell r="I517" t="str">
            <v>21</v>
          </cell>
        </row>
        <row r="518">
          <cell r="A518" t="str">
            <v>272704</v>
          </cell>
          <cell r="B518" t="str">
            <v>MMI NSI-DiPaolo</v>
          </cell>
          <cell r="D518" t="str">
            <v>Wold, William S.</v>
          </cell>
          <cell r="E518" t="str">
            <v>E40</v>
          </cell>
          <cell r="F518" t="str">
            <v>S12</v>
          </cell>
          <cell r="G518" t="str">
            <v>D200</v>
          </cell>
          <cell r="H518" t="str">
            <v xml:space="preserve"> </v>
          </cell>
          <cell r="I518" t="str">
            <v>21</v>
          </cell>
        </row>
        <row r="519">
          <cell r="A519" t="str">
            <v>292309</v>
          </cell>
          <cell r="B519" t="str">
            <v>Liver Center Seed-Tavis</v>
          </cell>
          <cell r="D519" t="str">
            <v>Tavis, John E.</v>
          </cell>
          <cell r="E519" t="str">
            <v>E40</v>
          </cell>
          <cell r="F519" t="str">
            <v>S12</v>
          </cell>
          <cell r="G519" t="str">
            <v>D200</v>
          </cell>
          <cell r="H519" t="str">
            <v xml:space="preserve"> </v>
          </cell>
          <cell r="I519" t="str">
            <v>21</v>
          </cell>
          <cell r="J519" t="str">
            <v>07/01/2016</v>
          </cell>
          <cell r="K519" t="str">
            <v>06/30/2018</v>
          </cell>
        </row>
        <row r="520">
          <cell r="A520" t="str">
            <v>295537</v>
          </cell>
          <cell r="B520" t="str">
            <v>IMV-Development</v>
          </cell>
          <cell r="D520" t="str">
            <v>Wold, William S.</v>
          </cell>
          <cell r="E520" t="str">
            <v>E40</v>
          </cell>
          <cell r="F520" t="str">
            <v>S12</v>
          </cell>
          <cell r="G520" t="str">
            <v>D200</v>
          </cell>
          <cell r="H520" t="str">
            <v>Z480</v>
          </cell>
          <cell r="I520" t="str">
            <v>21</v>
          </cell>
        </row>
        <row r="521">
          <cell r="A521" t="str">
            <v>295549</v>
          </cell>
          <cell r="B521" t="str">
            <v>IMV-Research &amp; Devel</v>
          </cell>
          <cell r="D521" t="str">
            <v>Wold, William S.</v>
          </cell>
          <cell r="E521" t="str">
            <v>E40</v>
          </cell>
          <cell r="F521" t="str">
            <v>S12</v>
          </cell>
          <cell r="G521" t="str">
            <v>D200</v>
          </cell>
          <cell r="H521" t="str">
            <v>Z480</v>
          </cell>
          <cell r="I521" t="str">
            <v>21</v>
          </cell>
        </row>
        <row r="522">
          <cell r="A522" t="str">
            <v>298809</v>
          </cell>
          <cell r="B522" t="str">
            <v>Small Animal Imaging</v>
          </cell>
          <cell r="D522" t="str">
            <v>Toth, Karoly</v>
          </cell>
          <cell r="E522" t="str">
            <v>E40</v>
          </cell>
          <cell r="F522" t="str">
            <v>S12</v>
          </cell>
          <cell r="G522" t="str">
            <v>D200</v>
          </cell>
          <cell r="H522" t="str">
            <v xml:space="preserve"> </v>
          </cell>
          <cell r="I522" t="str">
            <v>21</v>
          </cell>
        </row>
        <row r="523">
          <cell r="A523" t="str">
            <v>299860</v>
          </cell>
          <cell r="B523" t="str">
            <v>MMI Initiative</v>
          </cell>
          <cell r="D523" t="str">
            <v>Wold, William S.</v>
          </cell>
          <cell r="E523" t="str">
            <v>E40</v>
          </cell>
          <cell r="F523" t="str">
            <v>S12</v>
          </cell>
          <cell r="G523" t="str">
            <v>D200</v>
          </cell>
          <cell r="H523" t="str">
            <v xml:space="preserve"> </v>
          </cell>
          <cell r="I523" t="str">
            <v>21</v>
          </cell>
        </row>
        <row r="524">
          <cell r="A524" t="str">
            <v>304171</v>
          </cell>
          <cell r="B524" t="str">
            <v>Virrx, Inc. (sub)</v>
          </cell>
          <cell r="C524" t="str">
            <v>Wold, William S.</v>
          </cell>
          <cell r="D524" t="str">
            <v>Wold, William S.</v>
          </cell>
          <cell r="E524" t="str">
            <v>E40</v>
          </cell>
          <cell r="F524" t="str">
            <v>S12</v>
          </cell>
          <cell r="G524" t="str">
            <v>D200</v>
          </cell>
          <cell r="H524" t="str">
            <v xml:space="preserve"> </v>
          </cell>
          <cell r="I524" t="str">
            <v>31</v>
          </cell>
          <cell r="J524" t="str">
            <v>09/15/2002</v>
          </cell>
          <cell r="K524" t="str">
            <v>09/14/2003</v>
          </cell>
        </row>
        <row r="525">
          <cell r="A525" t="str">
            <v>310536</v>
          </cell>
          <cell r="B525" t="str">
            <v>Service Agreement with Seventh Wave</v>
          </cell>
          <cell r="C525" t="str">
            <v>Teague, Ryan M.</v>
          </cell>
          <cell r="D525" t="str">
            <v>Barbeau, Kathy L.</v>
          </cell>
          <cell r="E525" t="str">
            <v>E40</v>
          </cell>
          <cell r="F525" t="str">
            <v>S12</v>
          </cell>
          <cell r="G525" t="str">
            <v>D200</v>
          </cell>
          <cell r="H525" t="str">
            <v xml:space="preserve"> </v>
          </cell>
          <cell r="I525" t="str">
            <v>31</v>
          </cell>
          <cell r="J525" t="str">
            <v>01/01/2016</v>
          </cell>
          <cell r="K525" t="str">
            <v>12/31/2019</v>
          </cell>
        </row>
        <row r="526">
          <cell r="A526" t="str">
            <v>310704</v>
          </cell>
          <cell r="B526" t="str">
            <v>Pharmacokinetic and pharmacodynamic</v>
          </cell>
          <cell r="C526" t="str">
            <v>Griggs, David W.</v>
          </cell>
          <cell r="D526" t="str">
            <v>Barbeau, Kathy L.</v>
          </cell>
          <cell r="E526" t="str">
            <v>E40</v>
          </cell>
          <cell r="F526" t="str">
            <v>S12</v>
          </cell>
          <cell r="G526" t="str">
            <v>D200</v>
          </cell>
          <cell r="H526" t="str">
            <v xml:space="preserve"> </v>
          </cell>
          <cell r="I526" t="str">
            <v>31</v>
          </cell>
          <cell r="J526" t="str">
            <v>07/13/2017</v>
          </cell>
          <cell r="K526" t="str">
            <v>06/30/2019</v>
          </cell>
        </row>
        <row r="527">
          <cell r="A527" t="str">
            <v>310713</v>
          </cell>
          <cell r="B527" t="str">
            <v>INDALO Sponsored Research Agreement</v>
          </cell>
          <cell r="C527" t="str">
            <v>Griggs, David W.</v>
          </cell>
          <cell r="D527" t="str">
            <v>Barbeau, Kathy L.</v>
          </cell>
          <cell r="E527" t="str">
            <v>E40</v>
          </cell>
          <cell r="F527" t="str">
            <v>S12</v>
          </cell>
          <cell r="G527" t="str">
            <v>D200</v>
          </cell>
          <cell r="H527" t="str">
            <v xml:space="preserve"> </v>
          </cell>
          <cell r="I527" t="str">
            <v>31</v>
          </cell>
          <cell r="J527" t="str">
            <v>07/24/2017</v>
          </cell>
          <cell r="K527" t="str">
            <v>06/30/2019</v>
          </cell>
        </row>
        <row r="528">
          <cell r="A528" t="str">
            <v>310733</v>
          </cell>
          <cell r="B528" t="str">
            <v>Brien/Emergent BioSolutions MSA Req</v>
          </cell>
          <cell r="C528" t="str">
            <v>Pinto, Amelia K.</v>
          </cell>
          <cell r="D528" t="str">
            <v>Barbeau, Kathy L.</v>
          </cell>
          <cell r="E528" t="str">
            <v>E40</v>
          </cell>
          <cell r="F528" t="str">
            <v>S12</v>
          </cell>
          <cell r="G528" t="str">
            <v>D200</v>
          </cell>
          <cell r="H528" t="str">
            <v xml:space="preserve"> </v>
          </cell>
          <cell r="I528" t="str">
            <v>31</v>
          </cell>
          <cell r="J528" t="str">
            <v>05/08/2017</v>
          </cell>
          <cell r="K528" t="str">
            <v>12/31/2018</v>
          </cell>
        </row>
        <row r="529">
          <cell r="A529" t="str">
            <v>310782</v>
          </cell>
          <cell r="B529" t="str">
            <v>Agreement with Chimerix</v>
          </cell>
          <cell r="C529" t="str">
            <v>Toth, Karoly</v>
          </cell>
          <cell r="D529" t="str">
            <v>Barbeau, Kathy L.</v>
          </cell>
          <cell r="E529" t="str">
            <v>E40</v>
          </cell>
          <cell r="F529" t="str">
            <v>S12</v>
          </cell>
          <cell r="G529" t="str">
            <v>D200</v>
          </cell>
          <cell r="H529" t="str">
            <v xml:space="preserve"> </v>
          </cell>
          <cell r="I529" t="str">
            <v>31</v>
          </cell>
          <cell r="J529" t="str">
            <v>05/18/2018</v>
          </cell>
          <cell r="K529" t="str">
            <v>11/30/2018</v>
          </cell>
        </row>
        <row r="530">
          <cell r="A530" t="str">
            <v>310795</v>
          </cell>
          <cell r="B530" t="str">
            <v>Obesity as an obstacle to cancer im</v>
          </cell>
          <cell r="C530" t="str">
            <v>Teague, Ryan M.</v>
          </cell>
          <cell r="D530" t="str">
            <v>Barbeau, Kathy L.</v>
          </cell>
          <cell r="E530" t="str">
            <v>E40</v>
          </cell>
          <cell r="F530" t="str">
            <v>S12</v>
          </cell>
          <cell r="G530" t="str">
            <v>D200</v>
          </cell>
          <cell r="H530" t="str">
            <v xml:space="preserve"> </v>
          </cell>
          <cell r="I530" t="str">
            <v>31</v>
          </cell>
          <cell r="J530" t="str">
            <v>07/01/2018</v>
          </cell>
          <cell r="K530" t="str">
            <v>06/30/2020</v>
          </cell>
        </row>
        <row r="531">
          <cell r="A531" t="str">
            <v>310796</v>
          </cell>
          <cell r="B531" t="str">
            <v>Obesity as an obstacle to cancer im</v>
          </cell>
          <cell r="C531" t="str">
            <v>Teague, Ryan M.</v>
          </cell>
          <cell r="D531" t="str">
            <v>Barbeau, Kathy L.</v>
          </cell>
          <cell r="E531" t="str">
            <v>E40</v>
          </cell>
          <cell r="F531" t="str">
            <v>S12</v>
          </cell>
          <cell r="G531" t="str">
            <v>D200</v>
          </cell>
          <cell r="H531" t="str">
            <v xml:space="preserve"> </v>
          </cell>
          <cell r="I531" t="str">
            <v>31</v>
          </cell>
          <cell r="J531" t="str">
            <v>07/01/2018</v>
          </cell>
          <cell r="K531" t="str">
            <v>06/30/2020</v>
          </cell>
        </row>
        <row r="532">
          <cell r="A532" t="str">
            <v>310838</v>
          </cell>
          <cell r="B532" t="str">
            <v>Agreement with Chimerix - Study #4</v>
          </cell>
          <cell r="C532" t="str">
            <v>Toth, Karoly</v>
          </cell>
          <cell r="D532" t="str">
            <v>Barbeau, Kathy L.</v>
          </cell>
          <cell r="E532" t="str">
            <v>E40</v>
          </cell>
          <cell r="F532" t="str">
            <v>S12</v>
          </cell>
          <cell r="G532" t="str">
            <v>D200</v>
          </cell>
          <cell r="H532" t="str">
            <v xml:space="preserve"> </v>
          </cell>
          <cell r="I532" t="str">
            <v>31</v>
          </cell>
          <cell r="J532" t="str">
            <v>11/01/2018</v>
          </cell>
          <cell r="K532" t="str">
            <v>10/31/2019</v>
          </cell>
        </row>
        <row r="533">
          <cell r="A533" t="str">
            <v>310839</v>
          </cell>
          <cell r="B533" t="str">
            <v>Agreement with Chimerix - Study #5</v>
          </cell>
          <cell r="C533" t="str">
            <v>Toth, Karoly</v>
          </cell>
          <cell r="D533" t="str">
            <v>Barbeau, Kathy L.</v>
          </cell>
          <cell r="E533" t="str">
            <v>E40</v>
          </cell>
          <cell r="F533" t="str">
            <v>S12</v>
          </cell>
          <cell r="G533" t="str">
            <v>D200</v>
          </cell>
          <cell r="H533" t="str">
            <v xml:space="preserve"> </v>
          </cell>
          <cell r="I533" t="str">
            <v>31</v>
          </cell>
          <cell r="J533" t="str">
            <v>10/10/2018</v>
          </cell>
          <cell r="K533" t="str">
            <v>11/30/2018</v>
          </cell>
        </row>
        <row r="534">
          <cell r="A534" t="str">
            <v>310840</v>
          </cell>
          <cell r="B534" t="str">
            <v>Research Proposal Outline Investiga</v>
          </cell>
          <cell r="C534" t="str">
            <v>DiPaolo, Richard J.</v>
          </cell>
          <cell r="D534" t="str">
            <v>Barbeau, Kathy L.</v>
          </cell>
          <cell r="E534" t="str">
            <v>E40</v>
          </cell>
          <cell r="F534" t="str">
            <v>S12</v>
          </cell>
          <cell r="G534" t="str">
            <v>D200</v>
          </cell>
          <cell r="H534" t="str">
            <v xml:space="preserve"> </v>
          </cell>
          <cell r="I534" t="str">
            <v>31</v>
          </cell>
          <cell r="J534" t="str">
            <v>10/22/2018</v>
          </cell>
          <cell r="K534" t="str">
            <v>10/21/2019</v>
          </cell>
        </row>
        <row r="535">
          <cell r="A535" t="str">
            <v>310845</v>
          </cell>
          <cell r="B535" t="str">
            <v>Emergent BioSolutions MSA Request (</v>
          </cell>
          <cell r="C535" t="str">
            <v>Pinto, Amelia K.</v>
          </cell>
          <cell r="D535" t="str">
            <v>Barbeau, Kathy L.</v>
          </cell>
          <cell r="E535" t="str">
            <v>E40</v>
          </cell>
          <cell r="F535" t="str">
            <v>S12</v>
          </cell>
          <cell r="G535" t="str">
            <v>D200</v>
          </cell>
          <cell r="H535" t="str">
            <v xml:space="preserve"> </v>
          </cell>
          <cell r="I535" t="str">
            <v>31</v>
          </cell>
          <cell r="J535" t="str">
            <v>10/18/2018</v>
          </cell>
          <cell r="K535" t="str">
            <v>12/31/2019</v>
          </cell>
        </row>
        <row r="536">
          <cell r="A536" t="str">
            <v>310877</v>
          </cell>
          <cell r="B536" t="str">
            <v>Ultragenyx Pharmaceutical</v>
          </cell>
          <cell r="C536" t="str">
            <v>Aurora, Rajeev</v>
          </cell>
          <cell r="D536" t="str">
            <v>Barbeau, Kathy L.</v>
          </cell>
          <cell r="E536" t="str">
            <v>E40</v>
          </cell>
          <cell r="F536" t="str">
            <v>S12</v>
          </cell>
          <cell r="G536" t="str">
            <v>D200</v>
          </cell>
          <cell r="H536" t="str">
            <v xml:space="preserve"> </v>
          </cell>
          <cell r="I536" t="str">
            <v>31</v>
          </cell>
          <cell r="J536" t="str">
            <v>01/08/2019</v>
          </cell>
          <cell r="K536" t="str">
            <v>01/07/2020</v>
          </cell>
        </row>
        <row r="537">
          <cell r="A537" t="str">
            <v>319004</v>
          </cell>
          <cell r="B537" t="str">
            <v>Research Growth Fund 05 - Teague</v>
          </cell>
          <cell r="C537" t="str">
            <v>Teague, Ryan M.</v>
          </cell>
          <cell r="D537" t="str">
            <v>Barbeau, Kathy L.</v>
          </cell>
          <cell r="E537" t="str">
            <v>E40</v>
          </cell>
          <cell r="F537" t="str">
            <v>S12</v>
          </cell>
          <cell r="G537" t="str">
            <v>D200</v>
          </cell>
          <cell r="H537" t="str">
            <v xml:space="preserve"> </v>
          </cell>
          <cell r="I537" t="str">
            <v>31</v>
          </cell>
          <cell r="J537" t="str">
            <v>02/01/2019</v>
          </cell>
          <cell r="K537" t="str">
            <v>01/31/2020</v>
          </cell>
        </row>
        <row r="538">
          <cell r="A538" t="str">
            <v>320476</v>
          </cell>
          <cell r="B538" t="str">
            <v>A negative feedback loop between Os</v>
          </cell>
          <cell r="C538" t="str">
            <v>Aurora, Rajeev</v>
          </cell>
          <cell r="D538" t="str">
            <v>Schroeder, Thomas M.</v>
          </cell>
          <cell r="E538" t="str">
            <v>E40</v>
          </cell>
          <cell r="F538" t="str">
            <v>S12</v>
          </cell>
          <cell r="G538" t="str">
            <v>D200</v>
          </cell>
          <cell r="H538" t="str">
            <v xml:space="preserve"> </v>
          </cell>
          <cell r="I538" t="str">
            <v>31</v>
          </cell>
          <cell r="J538" t="str">
            <v>04/01/2014</v>
          </cell>
          <cell r="K538" t="str">
            <v>03/31/2020</v>
          </cell>
        </row>
        <row r="539">
          <cell r="A539" t="str">
            <v>320482</v>
          </cell>
          <cell r="B539" t="str">
            <v>Functions in Hopx in Immune Toleran</v>
          </cell>
          <cell r="C539" t="str">
            <v>Hawiger, Daniel</v>
          </cell>
          <cell r="D539" t="str">
            <v>Schroeder, Thomas M.</v>
          </cell>
          <cell r="E539" t="str">
            <v>E40</v>
          </cell>
          <cell r="F539" t="str">
            <v>S12</v>
          </cell>
          <cell r="G539" t="str">
            <v>D200</v>
          </cell>
          <cell r="H539" t="str">
            <v xml:space="preserve"> </v>
          </cell>
          <cell r="I539" t="str">
            <v>31</v>
          </cell>
          <cell r="J539" t="str">
            <v>05/05/2014</v>
          </cell>
          <cell r="K539" t="str">
            <v>04/30/2019</v>
          </cell>
        </row>
        <row r="540">
          <cell r="A540" t="str">
            <v>320640</v>
          </cell>
          <cell r="B540" t="str">
            <v>High Throughput Screening to Identi</v>
          </cell>
          <cell r="C540" t="str">
            <v>Griggs, David W.</v>
          </cell>
          <cell r="D540" t="str">
            <v>Barbeau, Kathy L.</v>
          </cell>
          <cell r="E540" t="str">
            <v>E40</v>
          </cell>
          <cell r="F540" t="str">
            <v>S12</v>
          </cell>
          <cell r="G540" t="str">
            <v>D200</v>
          </cell>
          <cell r="H540" t="str">
            <v xml:space="preserve"> </v>
          </cell>
          <cell r="I540" t="str">
            <v>31</v>
          </cell>
          <cell r="J540" t="str">
            <v>08/01/2015</v>
          </cell>
          <cell r="K540" t="str">
            <v>07/31/2019</v>
          </cell>
        </row>
        <row r="541">
          <cell r="A541" t="str">
            <v>320696</v>
          </cell>
          <cell r="B541" t="str">
            <v>Optimization of alpha-hydroxytropol</v>
          </cell>
          <cell r="C541" t="str">
            <v>Tavis, John E.</v>
          </cell>
          <cell r="D541" t="str">
            <v>Barbeau, Kathy L.</v>
          </cell>
          <cell r="E541" t="str">
            <v>E40</v>
          </cell>
          <cell r="F541" t="str">
            <v>S12</v>
          </cell>
          <cell r="G541" t="str">
            <v>D200</v>
          </cell>
          <cell r="H541" t="str">
            <v xml:space="preserve"> </v>
          </cell>
          <cell r="I541" t="str">
            <v>31</v>
          </cell>
          <cell r="J541" t="str">
            <v>12/01/2015</v>
          </cell>
          <cell r="K541" t="str">
            <v>11/30/2020</v>
          </cell>
        </row>
        <row r="542">
          <cell r="A542" t="str">
            <v>320739</v>
          </cell>
          <cell r="B542" t="str">
            <v>Targeting a New Essential Mechanism</v>
          </cell>
          <cell r="C542" t="str">
            <v>Griggs, David W.</v>
          </cell>
          <cell r="D542" t="str">
            <v>Barbeau, Kathy L.</v>
          </cell>
          <cell r="E542" t="str">
            <v>E40</v>
          </cell>
          <cell r="F542" t="str">
            <v>S12</v>
          </cell>
          <cell r="G542" t="str">
            <v>D200</v>
          </cell>
          <cell r="H542" t="str">
            <v xml:space="preserve"> </v>
          </cell>
          <cell r="I542" t="str">
            <v>31</v>
          </cell>
          <cell r="J542" t="str">
            <v>03/09/2016</v>
          </cell>
          <cell r="K542" t="str">
            <v>02/28/2020</v>
          </cell>
        </row>
        <row r="543">
          <cell r="A543" t="str">
            <v>320740</v>
          </cell>
          <cell r="B543" t="str">
            <v>Structural studies of the HBV ribon</v>
          </cell>
          <cell r="C543" t="str">
            <v>Tavis, John E.</v>
          </cell>
          <cell r="D543" t="str">
            <v>Barbeau, Kathy L.</v>
          </cell>
          <cell r="E543" t="str">
            <v>E40</v>
          </cell>
          <cell r="F543" t="str">
            <v>S12</v>
          </cell>
          <cell r="G543" t="str">
            <v>D200</v>
          </cell>
          <cell r="H543" t="str">
            <v xml:space="preserve"> </v>
          </cell>
          <cell r="I543" t="str">
            <v>31</v>
          </cell>
          <cell r="J543" t="str">
            <v>03/17/2016</v>
          </cell>
          <cell r="K543" t="str">
            <v>02/28/2019</v>
          </cell>
        </row>
        <row r="544">
          <cell r="A544" t="str">
            <v>320763</v>
          </cell>
          <cell r="B544" t="str">
            <v>Dissecting the Contribution of Vira</v>
          </cell>
          <cell r="C544" t="str">
            <v>Morrison, Lynda A.</v>
          </cell>
          <cell r="D544" t="str">
            <v>Barbeau, Kathy L.</v>
          </cell>
          <cell r="E544" t="str">
            <v>E40</v>
          </cell>
          <cell r="F544" t="str">
            <v>S12</v>
          </cell>
          <cell r="G544" t="str">
            <v>D200</v>
          </cell>
          <cell r="H544" t="str">
            <v xml:space="preserve"> </v>
          </cell>
          <cell r="I544" t="str">
            <v>31</v>
          </cell>
          <cell r="J544" t="str">
            <v>05/01/2016</v>
          </cell>
          <cell r="K544" t="str">
            <v>04/30/2020</v>
          </cell>
        </row>
        <row r="545">
          <cell r="A545" t="str">
            <v>320779</v>
          </cell>
          <cell r="B545" t="str">
            <v>Assembly of HIV intasomes</v>
          </cell>
          <cell r="C545" t="str">
            <v>Grandgenett, Duane P.</v>
          </cell>
          <cell r="D545" t="str">
            <v>Barbeau, Kathy L.</v>
          </cell>
          <cell r="E545" t="str">
            <v>E40</v>
          </cell>
          <cell r="F545" t="str">
            <v>S12</v>
          </cell>
          <cell r="G545" t="str">
            <v>D200</v>
          </cell>
          <cell r="H545" t="str">
            <v>Z480</v>
          </cell>
          <cell r="I545" t="str">
            <v>31</v>
          </cell>
          <cell r="J545" t="str">
            <v>06/15/2016</v>
          </cell>
          <cell r="K545" t="str">
            <v>05/31/2019</v>
          </cell>
        </row>
        <row r="546">
          <cell r="A546" t="str">
            <v>320813</v>
          </cell>
          <cell r="B546" t="str">
            <v>The Role of EBI1 in Regulating Gast</v>
          </cell>
          <cell r="C546" t="str">
            <v>DiPaolo, Richard J.</v>
          </cell>
          <cell r="D546" t="str">
            <v>Barbeau, Kathy L.</v>
          </cell>
          <cell r="E546" t="str">
            <v>E40</v>
          </cell>
          <cell r="F546" t="str">
            <v>S12</v>
          </cell>
          <cell r="G546" t="str">
            <v>D200</v>
          </cell>
          <cell r="H546" t="str">
            <v xml:space="preserve"> </v>
          </cell>
          <cell r="I546" t="str">
            <v>31</v>
          </cell>
          <cell r="J546" t="str">
            <v>08/01/2016</v>
          </cell>
          <cell r="K546" t="str">
            <v>07/31/2021</v>
          </cell>
        </row>
        <row r="547">
          <cell r="A547" t="str">
            <v>320865</v>
          </cell>
          <cell r="B547" t="str">
            <v>Defining approaches for improving H</v>
          </cell>
          <cell r="C547" t="str">
            <v>Tavis, John E.</v>
          </cell>
          <cell r="D547" t="str">
            <v>Barbeau, Kathy L.</v>
          </cell>
          <cell r="E547" t="str">
            <v>E40</v>
          </cell>
          <cell r="F547" t="str">
            <v>S12</v>
          </cell>
          <cell r="G547" t="str">
            <v>D200</v>
          </cell>
          <cell r="H547" t="str">
            <v xml:space="preserve"> </v>
          </cell>
          <cell r="I547" t="str">
            <v>31</v>
          </cell>
          <cell r="J547" t="str">
            <v>01/01/2017</v>
          </cell>
          <cell r="K547" t="str">
            <v>12/31/2019</v>
          </cell>
        </row>
        <row r="548">
          <cell r="A548" t="str">
            <v>320954</v>
          </cell>
          <cell r="B548" t="str">
            <v>Hit-to-Lead Optimization of Small-M</v>
          </cell>
          <cell r="C548" t="str">
            <v>Morrison, Lynda A.</v>
          </cell>
          <cell r="D548" t="str">
            <v>Barbeau, Kathy L.</v>
          </cell>
          <cell r="E548" t="str">
            <v>E40</v>
          </cell>
          <cell r="F548" t="str">
            <v>S12</v>
          </cell>
          <cell r="G548" t="str">
            <v>D200</v>
          </cell>
          <cell r="H548" t="str">
            <v xml:space="preserve"> </v>
          </cell>
          <cell r="I548" t="str">
            <v>31</v>
          </cell>
          <cell r="J548" t="str">
            <v>08/02/2017</v>
          </cell>
          <cell r="K548" t="str">
            <v>12/31/2018</v>
          </cell>
        </row>
        <row r="549">
          <cell r="A549" t="str">
            <v>320985</v>
          </cell>
          <cell r="B549" t="str">
            <v>Nucleotidyl transferase antagonists</v>
          </cell>
          <cell r="C549" t="str">
            <v>Morrison, Lynda A.</v>
          </cell>
          <cell r="D549" t="str">
            <v>Barbeau, Kathy L.</v>
          </cell>
          <cell r="E549" t="str">
            <v>E40</v>
          </cell>
          <cell r="F549" t="str">
            <v>S12</v>
          </cell>
          <cell r="G549" t="str">
            <v>D200</v>
          </cell>
          <cell r="H549" t="str">
            <v xml:space="preserve"> </v>
          </cell>
          <cell r="I549" t="str">
            <v>31</v>
          </cell>
          <cell r="J549" t="str">
            <v>12/13/2017</v>
          </cell>
          <cell r="K549" t="str">
            <v>11/30/2019</v>
          </cell>
        </row>
        <row r="550">
          <cell r="A550" t="str">
            <v>321008</v>
          </cell>
          <cell r="B550" t="str">
            <v>Developing novel combination therap</v>
          </cell>
          <cell r="C550" t="str">
            <v>Morrison, Lynda A.</v>
          </cell>
          <cell r="D550" t="str">
            <v>Barbeau, Kathy L.</v>
          </cell>
          <cell r="E550" t="str">
            <v>E40</v>
          </cell>
          <cell r="F550" t="str">
            <v>S12</v>
          </cell>
          <cell r="G550" t="str">
            <v>D200</v>
          </cell>
          <cell r="H550" t="str">
            <v xml:space="preserve"> </v>
          </cell>
          <cell r="I550" t="str">
            <v>31</v>
          </cell>
          <cell r="J550" t="str">
            <v>03/01/2018</v>
          </cell>
          <cell r="K550" t="str">
            <v>02/29/2020</v>
          </cell>
        </row>
        <row r="551">
          <cell r="A551" t="str">
            <v>321009</v>
          </cell>
          <cell r="B551" t="str">
            <v>IPA Agreement - DG</v>
          </cell>
          <cell r="C551" t="str">
            <v>Griggs, David W.</v>
          </cell>
          <cell r="D551" t="str">
            <v>Barbeau, Kathy L.</v>
          </cell>
          <cell r="E551" t="str">
            <v>E40</v>
          </cell>
          <cell r="F551" t="str">
            <v>S12</v>
          </cell>
          <cell r="G551" t="str">
            <v>D200</v>
          </cell>
          <cell r="H551" t="str">
            <v xml:space="preserve"> </v>
          </cell>
          <cell r="I551" t="str">
            <v>31</v>
          </cell>
          <cell r="J551" t="str">
            <v>01/01/2018</v>
          </cell>
          <cell r="K551" t="str">
            <v>12/31/2019</v>
          </cell>
        </row>
        <row r="552">
          <cell r="A552" t="str">
            <v>321010</v>
          </cell>
          <cell r="B552" t="str">
            <v>Cell and Animal Models for Ctbp1-Mu</v>
          </cell>
          <cell r="C552" t="str">
            <v>Chinnadurai, Govindaswamy</v>
          </cell>
          <cell r="D552" t="str">
            <v>Barbeau, Kathy L.</v>
          </cell>
          <cell r="E552" t="str">
            <v>E40</v>
          </cell>
          <cell r="F552" t="str">
            <v>S12</v>
          </cell>
          <cell r="G552" t="str">
            <v>D200</v>
          </cell>
          <cell r="H552" t="str">
            <v xml:space="preserve"> </v>
          </cell>
          <cell r="I552" t="str">
            <v>31</v>
          </cell>
          <cell r="J552" t="str">
            <v>03/01/2018</v>
          </cell>
          <cell r="K552" t="str">
            <v>02/28/2019</v>
          </cell>
        </row>
        <row r="553">
          <cell r="A553" t="str">
            <v>321020</v>
          </cell>
          <cell r="B553" t="str">
            <v>Immunological Profiling to Distingu</v>
          </cell>
          <cell r="C553" t="str">
            <v>DiPaolo, Richard J.</v>
          </cell>
          <cell r="D553" t="str">
            <v>Barbeau, Kathy L.</v>
          </cell>
          <cell r="E553" t="str">
            <v>E40</v>
          </cell>
          <cell r="F553" t="str">
            <v>S12</v>
          </cell>
          <cell r="G553" t="str">
            <v>D200</v>
          </cell>
          <cell r="H553" t="str">
            <v xml:space="preserve"> </v>
          </cell>
          <cell r="I553" t="str">
            <v>31</v>
          </cell>
          <cell r="J553" t="str">
            <v>05/12/2018</v>
          </cell>
          <cell r="K553" t="str">
            <v>05/11/2019</v>
          </cell>
        </row>
        <row r="554">
          <cell r="A554" t="str">
            <v>321055</v>
          </cell>
          <cell r="B554" t="str">
            <v>Hepatitis B Virus ribonuclease H: M</v>
          </cell>
          <cell r="C554" t="str">
            <v>Tavis, John E.</v>
          </cell>
          <cell r="D554" t="str">
            <v>Barbeau, Kathy L.</v>
          </cell>
          <cell r="E554" t="str">
            <v>E40</v>
          </cell>
          <cell r="F554" t="str">
            <v>S12</v>
          </cell>
          <cell r="G554" t="str">
            <v>D200</v>
          </cell>
          <cell r="H554" t="str">
            <v xml:space="preserve"> </v>
          </cell>
          <cell r="I554" t="str">
            <v>31</v>
          </cell>
          <cell r="J554" t="str">
            <v>08/01/2018</v>
          </cell>
          <cell r="K554" t="str">
            <v>07/31/2021</v>
          </cell>
        </row>
        <row r="555">
          <cell r="A555" t="str">
            <v>321076</v>
          </cell>
          <cell r="B555" t="str">
            <v>Structural studies of DNA processin</v>
          </cell>
          <cell r="C555" t="str">
            <v>Grandgenett, Duane P.</v>
          </cell>
          <cell r="D555" t="str">
            <v>Barbeau, Kathy L.</v>
          </cell>
          <cell r="E555" t="str">
            <v>E40</v>
          </cell>
          <cell r="F555" t="str">
            <v>S12</v>
          </cell>
          <cell r="G555" t="str">
            <v>D200</v>
          </cell>
          <cell r="H555" t="str">
            <v>Z480</v>
          </cell>
          <cell r="I555" t="str">
            <v>31</v>
          </cell>
          <cell r="J555" t="str">
            <v>07/01/2018</v>
          </cell>
          <cell r="K555" t="str">
            <v>06/30/2019</v>
          </cell>
        </row>
        <row r="556">
          <cell r="A556" t="str">
            <v>321083</v>
          </cell>
          <cell r="B556" t="str">
            <v>The Role of Epstein-Barr Virus-Indu</v>
          </cell>
          <cell r="C556" t="str">
            <v>DiPaolo, Richard J.</v>
          </cell>
          <cell r="D556" t="str">
            <v>Barbeau, Kathy L.</v>
          </cell>
          <cell r="E556" t="str">
            <v>E40</v>
          </cell>
          <cell r="F556" t="str">
            <v>S12</v>
          </cell>
          <cell r="G556" t="str">
            <v>D200</v>
          </cell>
          <cell r="H556" t="str">
            <v xml:space="preserve"> </v>
          </cell>
          <cell r="I556" t="str">
            <v>31</v>
          </cell>
          <cell r="J556" t="str">
            <v>09/01/2018</v>
          </cell>
          <cell r="K556" t="str">
            <v>08/31/2019</v>
          </cell>
        </row>
        <row r="557">
          <cell r="A557" t="str">
            <v>321091</v>
          </cell>
          <cell r="B557" t="str">
            <v>Hamster Model for Human Adnovirus</v>
          </cell>
          <cell r="C557" t="str">
            <v>Wold, William S.</v>
          </cell>
          <cell r="D557" t="str">
            <v>Barbeau, Kathy L.</v>
          </cell>
          <cell r="E557" t="str">
            <v>E40</v>
          </cell>
          <cell r="F557" t="str">
            <v>S12</v>
          </cell>
          <cell r="G557" t="str">
            <v>D200</v>
          </cell>
          <cell r="H557" t="str">
            <v xml:space="preserve"> </v>
          </cell>
          <cell r="I557" t="str">
            <v>31</v>
          </cell>
          <cell r="J557" t="str">
            <v>07/31/2018</v>
          </cell>
          <cell r="K557" t="str">
            <v>07/30/2019</v>
          </cell>
        </row>
        <row r="558">
          <cell r="A558" t="str">
            <v>121216</v>
          </cell>
          <cell r="B558" t="str">
            <v>Biochem &amp; Molec Biol</v>
          </cell>
          <cell r="D558" t="str">
            <v>Di Cera, Enrico</v>
          </cell>
          <cell r="E558" t="str">
            <v>E40</v>
          </cell>
          <cell r="F558" t="str">
            <v>S12</v>
          </cell>
          <cell r="G558" t="str">
            <v>D202</v>
          </cell>
          <cell r="H558" t="str">
            <v xml:space="preserve"> </v>
          </cell>
          <cell r="I558" t="str">
            <v>11</v>
          </cell>
        </row>
        <row r="559">
          <cell r="A559" t="str">
            <v>200031</v>
          </cell>
          <cell r="B559" t="str">
            <v>Biochemistry Special</v>
          </cell>
          <cell r="D559" t="str">
            <v>Di Cera, Enrico</v>
          </cell>
          <cell r="E559" t="str">
            <v>E40</v>
          </cell>
          <cell r="F559" t="str">
            <v>S12</v>
          </cell>
          <cell r="G559" t="str">
            <v>D202</v>
          </cell>
          <cell r="H559" t="str">
            <v xml:space="preserve"> </v>
          </cell>
          <cell r="I559" t="str">
            <v>21</v>
          </cell>
        </row>
        <row r="560">
          <cell r="A560" t="str">
            <v>200057</v>
          </cell>
          <cell r="B560" t="str">
            <v>BMB-RF Dorsett-Vindigni</v>
          </cell>
          <cell r="D560" t="str">
            <v>Di Cera, Enrico</v>
          </cell>
          <cell r="E560" t="str">
            <v>E40</v>
          </cell>
          <cell r="F560" t="str">
            <v>S12</v>
          </cell>
          <cell r="G560" t="str">
            <v>D202</v>
          </cell>
          <cell r="H560" t="str">
            <v xml:space="preserve"> </v>
          </cell>
          <cell r="I560" t="str">
            <v>21</v>
          </cell>
        </row>
        <row r="561">
          <cell r="A561" t="str">
            <v>200101</v>
          </cell>
          <cell r="B561" t="str">
            <v>Biochem Prof Serv</v>
          </cell>
          <cell r="D561" t="str">
            <v>Di Cera, Enrico</v>
          </cell>
          <cell r="E561" t="str">
            <v>E40</v>
          </cell>
          <cell r="F561" t="str">
            <v>S12</v>
          </cell>
          <cell r="G561" t="str">
            <v>D202</v>
          </cell>
          <cell r="H561" t="str">
            <v xml:space="preserve"> </v>
          </cell>
          <cell r="I561" t="str">
            <v>21</v>
          </cell>
        </row>
        <row r="562">
          <cell r="A562" t="str">
            <v>200285</v>
          </cell>
          <cell r="B562" t="str">
            <v>Elliott Start-Up Fnd</v>
          </cell>
          <cell r="D562" t="str">
            <v>Di Cera, Enrico</v>
          </cell>
          <cell r="E562" t="str">
            <v>E40</v>
          </cell>
          <cell r="F562" t="str">
            <v>S12</v>
          </cell>
          <cell r="G562" t="str">
            <v>D202</v>
          </cell>
          <cell r="H562" t="str">
            <v xml:space="preserve"> </v>
          </cell>
          <cell r="I562" t="str">
            <v>21</v>
          </cell>
        </row>
        <row r="563">
          <cell r="A563" t="str">
            <v>200733</v>
          </cell>
          <cell r="B563" t="str">
            <v>Biochemistry Committ</v>
          </cell>
          <cell r="D563" t="str">
            <v>Di Cera, Enrico</v>
          </cell>
          <cell r="E563" t="str">
            <v>E40</v>
          </cell>
          <cell r="F563" t="str">
            <v>S12</v>
          </cell>
          <cell r="G563" t="str">
            <v>D202</v>
          </cell>
          <cell r="H563" t="str">
            <v xml:space="preserve"> </v>
          </cell>
          <cell r="I563" t="str">
            <v>21</v>
          </cell>
        </row>
        <row r="564">
          <cell r="A564" t="str">
            <v>200766</v>
          </cell>
          <cell r="B564" t="str">
            <v>Electronics Shop</v>
          </cell>
          <cell r="D564" t="str">
            <v>Di Cera, Enrico</v>
          </cell>
          <cell r="E564" t="str">
            <v>E40</v>
          </cell>
          <cell r="F564" t="str">
            <v>S12</v>
          </cell>
          <cell r="G564" t="str">
            <v>D202</v>
          </cell>
          <cell r="H564" t="str">
            <v xml:space="preserve"> </v>
          </cell>
          <cell r="I564" t="str">
            <v>21</v>
          </cell>
        </row>
        <row r="565">
          <cell r="A565" t="str">
            <v>200767</v>
          </cell>
          <cell r="B565" t="str">
            <v>Metabolic Screening</v>
          </cell>
          <cell r="D565" t="str">
            <v>Shoemaker, James D.</v>
          </cell>
          <cell r="E565" t="str">
            <v>E40</v>
          </cell>
          <cell r="F565" t="str">
            <v>S12</v>
          </cell>
          <cell r="G565" t="str">
            <v>D202</v>
          </cell>
          <cell r="H565" t="str">
            <v xml:space="preserve"> </v>
          </cell>
          <cell r="I565" t="str">
            <v>21</v>
          </cell>
        </row>
        <row r="566">
          <cell r="A566" t="str">
            <v>201112</v>
          </cell>
          <cell r="B566" t="str">
            <v>Biochem IC</v>
          </cell>
          <cell r="D566" t="str">
            <v>Di Cera, Enrico</v>
          </cell>
          <cell r="E566" t="str">
            <v>E40</v>
          </cell>
          <cell r="F566" t="str">
            <v>S12</v>
          </cell>
          <cell r="G566" t="str">
            <v>D202</v>
          </cell>
          <cell r="H566" t="str">
            <v xml:space="preserve"> </v>
          </cell>
          <cell r="I566" t="str">
            <v>21</v>
          </cell>
        </row>
        <row r="567">
          <cell r="A567" t="str">
            <v>201806</v>
          </cell>
          <cell r="B567" t="str">
            <v>Elliott Fund</v>
          </cell>
          <cell r="D567" t="str">
            <v>Di Cera, Enrico</v>
          </cell>
          <cell r="E567" t="str">
            <v>E40</v>
          </cell>
          <cell r="F567" t="str">
            <v>S12</v>
          </cell>
          <cell r="G567" t="str">
            <v>D202</v>
          </cell>
          <cell r="H567" t="str">
            <v xml:space="preserve"> </v>
          </cell>
          <cell r="I567" t="str">
            <v>21</v>
          </cell>
        </row>
        <row r="568">
          <cell r="A568" t="str">
            <v>202002</v>
          </cell>
          <cell r="B568" t="str">
            <v>Microarray Core Fac</v>
          </cell>
          <cell r="D568" t="str">
            <v>Dorsett, Dale</v>
          </cell>
          <cell r="E568" t="str">
            <v>E40</v>
          </cell>
          <cell r="F568" t="str">
            <v>S12</v>
          </cell>
          <cell r="G568" t="str">
            <v>D202</v>
          </cell>
          <cell r="H568" t="str">
            <v xml:space="preserve"> </v>
          </cell>
          <cell r="I568" t="str">
            <v>21</v>
          </cell>
        </row>
        <row r="569">
          <cell r="A569" t="str">
            <v>202357</v>
          </cell>
          <cell r="B569" t="str">
            <v>Ctr Cardiovasc Resrch</v>
          </cell>
          <cell r="D569" t="str">
            <v>Ford, David A.</v>
          </cell>
          <cell r="E569" t="str">
            <v>E40</v>
          </cell>
          <cell r="F569" t="str">
            <v>S12</v>
          </cell>
          <cell r="G569" t="str">
            <v>D202</v>
          </cell>
          <cell r="H569" t="str">
            <v xml:space="preserve"> </v>
          </cell>
          <cell r="I569" t="str">
            <v>21</v>
          </cell>
        </row>
        <row r="570">
          <cell r="A570" t="str">
            <v>202572</v>
          </cell>
          <cell r="B570" t="str">
            <v>Chairman Start Up</v>
          </cell>
          <cell r="D570" t="str">
            <v>Di Cera, Enrico</v>
          </cell>
          <cell r="E570" t="str">
            <v>E40</v>
          </cell>
          <cell r="F570" t="str">
            <v>S12</v>
          </cell>
          <cell r="G570" t="str">
            <v>D202</v>
          </cell>
          <cell r="H570" t="str">
            <v xml:space="preserve"> </v>
          </cell>
          <cell r="I570" t="str">
            <v>21</v>
          </cell>
        </row>
        <row r="571">
          <cell r="A571" t="str">
            <v>202702</v>
          </cell>
          <cell r="B571" t="str">
            <v>Start Up-Ayala</v>
          </cell>
          <cell r="D571" t="str">
            <v>Ayala, Youhna M.</v>
          </cell>
          <cell r="E571" t="str">
            <v>E40</v>
          </cell>
          <cell r="F571" t="str">
            <v>S12</v>
          </cell>
          <cell r="G571" t="str">
            <v>D202</v>
          </cell>
          <cell r="H571" t="str">
            <v xml:space="preserve"> </v>
          </cell>
          <cell r="I571" t="str">
            <v>21</v>
          </cell>
        </row>
        <row r="572">
          <cell r="A572" t="str">
            <v>202703</v>
          </cell>
          <cell r="B572" t="str">
            <v>Start Up-Vindigni</v>
          </cell>
          <cell r="D572" t="str">
            <v>Vindigni, Alessandro</v>
          </cell>
          <cell r="E572" t="str">
            <v>E40</v>
          </cell>
          <cell r="F572" t="str">
            <v>S12</v>
          </cell>
          <cell r="G572" t="str">
            <v>D202</v>
          </cell>
          <cell r="H572" t="str">
            <v xml:space="preserve"> </v>
          </cell>
          <cell r="I572" t="str">
            <v>21</v>
          </cell>
        </row>
        <row r="573">
          <cell r="A573" t="str">
            <v>202709</v>
          </cell>
          <cell r="B573" t="str">
            <v>Biochem Protein Facil</v>
          </cell>
          <cell r="D573" t="str">
            <v>Di Cera, Enrico</v>
          </cell>
          <cell r="E573" t="str">
            <v>E40</v>
          </cell>
          <cell r="F573" t="str">
            <v>S12</v>
          </cell>
          <cell r="G573" t="str">
            <v>D202</v>
          </cell>
          <cell r="H573" t="str">
            <v xml:space="preserve"> </v>
          </cell>
          <cell r="I573" t="str">
            <v>21</v>
          </cell>
        </row>
        <row r="574">
          <cell r="A574" t="str">
            <v>203047</v>
          </cell>
          <cell r="B574" t="str">
            <v>Start Up-Gonzalo</v>
          </cell>
          <cell r="D574" t="str">
            <v>Gonzalo-Hervas, Susana</v>
          </cell>
          <cell r="E574" t="str">
            <v>E40</v>
          </cell>
          <cell r="F574" t="str">
            <v>S12</v>
          </cell>
          <cell r="G574" t="str">
            <v>D202</v>
          </cell>
          <cell r="H574" t="str">
            <v xml:space="preserve"> </v>
          </cell>
          <cell r="I574" t="str">
            <v>21</v>
          </cell>
        </row>
        <row r="575">
          <cell r="A575" t="str">
            <v>203253</v>
          </cell>
          <cell r="B575" t="str">
            <v>Start Up-Baldan</v>
          </cell>
          <cell r="D575" t="str">
            <v>Baldan, Angel</v>
          </cell>
          <cell r="E575" t="str">
            <v>E40</v>
          </cell>
          <cell r="F575" t="str">
            <v>S12</v>
          </cell>
          <cell r="G575" t="str">
            <v>D202</v>
          </cell>
          <cell r="H575" t="str">
            <v xml:space="preserve"> </v>
          </cell>
          <cell r="I575" t="str">
            <v>21</v>
          </cell>
        </row>
        <row r="576">
          <cell r="A576" t="str">
            <v>203373</v>
          </cell>
          <cell r="B576" t="str">
            <v>FSHD Research</v>
          </cell>
          <cell r="D576" t="str">
            <v>Sverdrup, Francis M.</v>
          </cell>
          <cell r="E576" t="str">
            <v>E40</v>
          </cell>
          <cell r="F576" t="str">
            <v>S12</v>
          </cell>
          <cell r="G576" t="str">
            <v>D202</v>
          </cell>
          <cell r="H576" t="str">
            <v xml:space="preserve"> </v>
          </cell>
          <cell r="I576" t="str">
            <v>21</v>
          </cell>
        </row>
        <row r="577">
          <cell r="A577" t="str">
            <v>203406</v>
          </cell>
          <cell r="B577" t="str">
            <v>Start Up-Pozzi</v>
          </cell>
          <cell r="D577" t="str">
            <v>Pozzi, Nicola</v>
          </cell>
          <cell r="E577" t="str">
            <v>E40</v>
          </cell>
          <cell r="F577" t="str">
            <v>S12</v>
          </cell>
          <cell r="G577" t="str">
            <v>D202</v>
          </cell>
          <cell r="H577" t="str">
            <v xml:space="preserve"> </v>
          </cell>
          <cell r="I577" t="str">
            <v>21</v>
          </cell>
        </row>
        <row r="578">
          <cell r="A578" t="str">
            <v>230228</v>
          </cell>
          <cell r="B578" t="str">
            <v>President's Research Fund - Pozzi</v>
          </cell>
          <cell r="D578" t="str">
            <v>Pozzi, Nicola</v>
          </cell>
          <cell r="E578" t="str">
            <v>E40</v>
          </cell>
          <cell r="F578" t="str">
            <v>S12</v>
          </cell>
          <cell r="G578" t="str">
            <v>D202</v>
          </cell>
          <cell r="H578" t="str">
            <v xml:space="preserve"> </v>
          </cell>
          <cell r="I578" t="str">
            <v>21</v>
          </cell>
          <cell r="J578" t="str">
            <v>05/01/2017</v>
          </cell>
          <cell r="K578" t="str">
            <v>10/31/2018</v>
          </cell>
        </row>
        <row r="579">
          <cell r="A579" t="str">
            <v>230229</v>
          </cell>
          <cell r="B579" t="str">
            <v>President's Research Fund- Vindigni</v>
          </cell>
          <cell r="D579" t="str">
            <v>Vindigni, Alessandro</v>
          </cell>
          <cell r="E579" t="str">
            <v>E40</v>
          </cell>
          <cell r="F579" t="str">
            <v>S12</v>
          </cell>
          <cell r="G579" t="str">
            <v>D202</v>
          </cell>
          <cell r="H579" t="str">
            <v xml:space="preserve"> </v>
          </cell>
          <cell r="I579" t="str">
            <v>21</v>
          </cell>
          <cell r="J579" t="str">
            <v>05/01/2017</v>
          </cell>
          <cell r="K579" t="str">
            <v>04/30/2018</v>
          </cell>
        </row>
        <row r="580">
          <cell r="A580" t="str">
            <v>230230</v>
          </cell>
          <cell r="B580" t="str">
            <v>Prtesident's Research Fund - Ayala</v>
          </cell>
          <cell r="D580" t="str">
            <v>Ayala, Youhna M.</v>
          </cell>
          <cell r="E580" t="str">
            <v>E40</v>
          </cell>
          <cell r="F580" t="str">
            <v>S12</v>
          </cell>
          <cell r="G580" t="str">
            <v>D202</v>
          </cell>
          <cell r="H580" t="str">
            <v xml:space="preserve"> </v>
          </cell>
          <cell r="I580" t="str">
            <v>21</v>
          </cell>
          <cell r="J580" t="str">
            <v>05/01/2017</v>
          </cell>
          <cell r="K580" t="str">
            <v>04/30/2019</v>
          </cell>
        </row>
        <row r="581">
          <cell r="A581" t="str">
            <v>230236</v>
          </cell>
          <cell r="B581" t="str">
            <v>President's Research Fund - Baldan</v>
          </cell>
          <cell r="D581" t="str">
            <v>Baldan, Angel</v>
          </cell>
          <cell r="E581" t="str">
            <v>E40</v>
          </cell>
          <cell r="F581" t="str">
            <v>S12</v>
          </cell>
          <cell r="G581" t="str">
            <v>D202</v>
          </cell>
          <cell r="H581" t="str">
            <v xml:space="preserve"> </v>
          </cell>
          <cell r="I581" t="str">
            <v>21</v>
          </cell>
          <cell r="J581" t="str">
            <v>05/01/2017</v>
          </cell>
          <cell r="K581" t="str">
            <v>10/31/2018</v>
          </cell>
        </row>
        <row r="582">
          <cell r="A582" t="str">
            <v>230249</v>
          </cell>
          <cell r="B582" t="str">
            <v>President's Research Fund-Dorsett</v>
          </cell>
          <cell r="D582" t="str">
            <v>Dorsett, Dale</v>
          </cell>
          <cell r="E582" t="str">
            <v>E40</v>
          </cell>
          <cell r="F582" t="str">
            <v>S12</v>
          </cell>
          <cell r="G582" t="str">
            <v>D202</v>
          </cell>
          <cell r="H582" t="str">
            <v xml:space="preserve"> </v>
          </cell>
          <cell r="I582" t="str">
            <v>21</v>
          </cell>
          <cell r="J582" t="str">
            <v>05/01/2018</v>
          </cell>
          <cell r="K582" t="str">
            <v>04/30/2019</v>
          </cell>
        </row>
        <row r="583">
          <cell r="A583" t="str">
            <v>239202</v>
          </cell>
          <cell r="B583" t="str">
            <v>Biochemistry-Alternate</v>
          </cell>
          <cell r="D583" t="str">
            <v>Di Cera, Enrico</v>
          </cell>
          <cell r="E583" t="str">
            <v>E40</v>
          </cell>
          <cell r="F583" t="str">
            <v>S12</v>
          </cell>
          <cell r="G583" t="str">
            <v>D202</v>
          </cell>
          <cell r="H583" t="str">
            <v xml:space="preserve"> </v>
          </cell>
          <cell r="I583" t="str">
            <v>21</v>
          </cell>
        </row>
        <row r="584">
          <cell r="A584" t="str">
            <v>260181</v>
          </cell>
          <cell r="B584" t="str">
            <v>IDC Recovy-Dorsett</v>
          </cell>
          <cell r="D584" t="str">
            <v>Dorsett, Dale</v>
          </cell>
          <cell r="E584" t="str">
            <v>E40</v>
          </cell>
          <cell r="F584" t="str">
            <v>S12</v>
          </cell>
          <cell r="G584" t="str">
            <v>D202</v>
          </cell>
          <cell r="H584" t="str">
            <v xml:space="preserve"> </v>
          </cell>
          <cell r="I584" t="str">
            <v>21</v>
          </cell>
        </row>
        <row r="585">
          <cell r="A585" t="str">
            <v>260182</v>
          </cell>
          <cell r="B585" t="str">
            <v>IDC Recovy-Ford</v>
          </cell>
          <cell r="D585" t="str">
            <v>Ford, David A.</v>
          </cell>
          <cell r="E585" t="str">
            <v>E40</v>
          </cell>
          <cell r="F585" t="str">
            <v>S12</v>
          </cell>
          <cell r="G585" t="str">
            <v>D202</v>
          </cell>
          <cell r="H585" t="str">
            <v xml:space="preserve"> </v>
          </cell>
          <cell r="I585" t="str">
            <v>21</v>
          </cell>
        </row>
        <row r="586">
          <cell r="A586" t="str">
            <v>260183</v>
          </cell>
          <cell r="B586" t="str">
            <v>IDC Recovy-Di Cera</v>
          </cell>
          <cell r="D586" t="str">
            <v>Di Cera, Enrico</v>
          </cell>
          <cell r="E586" t="str">
            <v>E40</v>
          </cell>
          <cell r="F586" t="str">
            <v>S12</v>
          </cell>
          <cell r="G586" t="str">
            <v>D202</v>
          </cell>
          <cell r="H586" t="str">
            <v xml:space="preserve"> </v>
          </cell>
          <cell r="I586" t="str">
            <v>21</v>
          </cell>
        </row>
        <row r="587">
          <cell r="A587" t="str">
            <v>260184</v>
          </cell>
          <cell r="B587" t="str">
            <v>IDC Recovy-Eissenberg</v>
          </cell>
          <cell r="D587" t="str">
            <v>Eissenberg, Joel C.</v>
          </cell>
          <cell r="E587" t="str">
            <v>E40</v>
          </cell>
          <cell r="F587" t="str">
            <v>S12</v>
          </cell>
          <cell r="G587" t="str">
            <v>D202</v>
          </cell>
          <cell r="H587" t="str">
            <v xml:space="preserve"> </v>
          </cell>
          <cell r="I587" t="str">
            <v>21</v>
          </cell>
        </row>
        <row r="588">
          <cell r="A588" t="str">
            <v>260185</v>
          </cell>
          <cell r="B588" t="str">
            <v>IDC Recovy-Huang</v>
          </cell>
          <cell r="D588" t="str">
            <v>Huang, Jung S.</v>
          </cell>
          <cell r="E588" t="str">
            <v>E40</v>
          </cell>
          <cell r="F588" t="str">
            <v>S12</v>
          </cell>
          <cell r="G588" t="str">
            <v>D202</v>
          </cell>
          <cell r="H588" t="str">
            <v xml:space="preserve"> </v>
          </cell>
          <cell r="I588" t="str">
            <v>21</v>
          </cell>
        </row>
        <row r="589">
          <cell r="A589" t="str">
            <v>260186</v>
          </cell>
          <cell r="B589" t="str">
            <v>IDC Recovy-Donlin</v>
          </cell>
          <cell r="D589" t="str">
            <v>Donlin, Maureen J.</v>
          </cell>
          <cell r="E589" t="str">
            <v>E40</v>
          </cell>
          <cell r="F589" t="str">
            <v>S12</v>
          </cell>
          <cell r="G589" t="str">
            <v>D202</v>
          </cell>
          <cell r="H589" t="str">
            <v xml:space="preserve"> </v>
          </cell>
          <cell r="I589" t="str">
            <v>21</v>
          </cell>
        </row>
        <row r="590">
          <cell r="A590" t="str">
            <v>260187</v>
          </cell>
          <cell r="B590" t="str">
            <v>IDC Recovy-Korolev</v>
          </cell>
          <cell r="D590" t="str">
            <v>Korolev, Sergey</v>
          </cell>
          <cell r="E590" t="str">
            <v>E40</v>
          </cell>
          <cell r="F590" t="str">
            <v>S12</v>
          </cell>
          <cell r="G590" t="str">
            <v>D202</v>
          </cell>
          <cell r="H590" t="str">
            <v xml:space="preserve"> </v>
          </cell>
          <cell r="I590" t="str">
            <v>21</v>
          </cell>
        </row>
        <row r="591">
          <cell r="A591" t="str">
            <v>260188</v>
          </cell>
          <cell r="B591" t="str">
            <v>IDC Recovy-Heyduk</v>
          </cell>
          <cell r="D591" t="str">
            <v>Heyduk, Tomasz</v>
          </cell>
          <cell r="E591" t="str">
            <v>E40</v>
          </cell>
          <cell r="F591" t="str">
            <v>S12</v>
          </cell>
          <cell r="G591" t="str">
            <v>D202</v>
          </cell>
          <cell r="H591" t="str">
            <v xml:space="preserve"> </v>
          </cell>
          <cell r="I591" t="str">
            <v>21</v>
          </cell>
        </row>
        <row r="592">
          <cell r="A592" t="str">
            <v>260189</v>
          </cell>
          <cell r="B592" t="str">
            <v>IDC Recovy-Sly</v>
          </cell>
          <cell r="D592" t="str">
            <v>Sly, William S.</v>
          </cell>
          <cell r="E592" t="str">
            <v>E40</v>
          </cell>
          <cell r="F592" t="str">
            <v>S12</v>
          </cell>
          <cell r="G592" t="str">
            <v>D202</v>
          </cell>
          <cell r="H592" t="str">
            <v xml:space="preserve"> </v>
          </cell>
          <cell r="I592" t="str">
            <v>21</v>
          </cell>
        </row>
        <row r="593">
          <cell r="A593" t="str">
            <v>260190</v>
          </cell>
          <cell r="B593" t="str">
            <v>IDC Recovy-Chang</v>
          </cell>
          <cell r="D593" t="str">
            <v>Chang, Yie-Hwa</v>
          </cell>
          <cell r="E593" t="str">
            <v>E40</v>
          </cell>
          <cell r="F593" t="str">
            <v>S12</v>
          </cell>
          <cell r="G593" t="str">
            <v>D202</v>
          </cell>
          <cell r="H593" t="str">
            <v xml:space="preserve"> </v>
          </cell>
          <cell r="I593" t="str">
            <v>21</v>
          </cell>
        </row>
        <row r="594">
          <cell r="A594" t="str">
            <v>260319</v>
          </cell>
          <cell r="B594" t="str">
            <v>IDC Recovy-Baldan</v>
          </cell>
          <cell r="D594" t="str">
            <v>Baldan, Angel</v>
          </cell>
          <cell r="E594" t="str">
            <v>E40</v>
          </cell>
          <cell r="F594" t="str">
            <v>S12</v>
          </cell>
          <cell r="G594" t="str">
            <v>D202</v>
          </cell>
          <cell r="H594" t="str">
            <v xml:space="preserve"> </v>
          </cell>
          <cell r="I594" t="str">
            <v>21</v>
          </cell>
        </row>
        <row r="595">
          <cell r="A595" t="str">
            <v>260352</v>
          </cell>
          <cell r="B595" t="str">
            <v>IDC Recovy-Skowyra</v>
          </cell>
          <cell r="D595" t="str">
            <v>Skowyra, Dorota</v>
          </cell>
          <cell r="E595" t="str">
            <v>E40</v>
          </cell>
          <cell r="F595" t="str">
            <v>S12</v>
          </cell>
          <cell r="G595" t="str">
            <v>D202</v>
          </cell>
          <cell r="H595" t="str">
            <v xml:space="preserve"> </v>
          </cell>
          <cell r="I595" t="str">
            <v>21</v>
          </cell>
        </row>
        <row r="596">
          <cell r="A596" t="str">
            <v>260371</v>
          </cell>
          <cell r="B596" t="str">
            <v>IDC Recovy-Yap</v>
          </cell>
          <cell r="D596" t="str">
            <v>Yap, Mee-Ngan F</v>
          </cell>
          <cell r="E596" t="str">
            <v>E40</v>
          </cell>
          <cell r="F596" t="str">
            <v>S12</v>
          </cell>
          <cell r="G596" t="str">
            <v>D202</v>
          </cell>
          <cell r="H596" t="str">
            <v xml:space="preserve"> </v>
          </cell>
          <cell r="I596" t="str">
            <v>21</v>
          </cell>
        </row>
        <row r="597">
          <cell r="A597" t="str">
            <v>260397</v>
          </cell>
          <cell r="B597" t="str">
            <v>IDC Recovy-Gonzalo-Hervas</v>
          </cell>
          <cell r="D597" t="str">
            <v>Gonzalo-Hervas, Susana</v>
          </cell>
          <cell r="E597" t="str">
            <v>E40</v>
          </cell>
          <cell r="F597" t="str">
            <v>S12</v>
          </cell>
          <cell r="G597" t="str">
            <v>D202</v>
          </cell>
          <cell r="H597" t="str">
            <v xml:space="preserve"> </v>
          </cell>
          <cell r="I597" t="str">
            <v>21</v>
          </cell>
        </row>
        <row r="598">
          <cell r="A598" t="str">
            <v>260404</v>
          </cell>
          <cell r="B598" t="str">
            <v>IDC Recovy-Ayala</v>
          </cell>
          <cell r="D598" t="str">
            <v>Ayala, Youhna M.</v>
          </cell>
          <cell r="E598" t="str">
            <v>E40</v>
          </cell>
          <cell r="F598" t="str">
            <v>S12</v>
          </cell>
          <cell r="G598" t="str">
            <v>D202</v>
          </cell>
          <cell r="H598" t="str">
            <v xml:space="preserve"> </v>
          </cell>
          <cell r="I598" t="str">
            <v>21</v>
          </cell>
        </row>
        <row r="599">
          <cell r="A599" t="str">
            <v>260427</v>
          </cell>
          <cell r="B599" t="str">
            <v>IDC Recovy-Gohara</v>
          </cell>
          <cell r="D599" t="str">
            <v>Gohara, David</v>
          </cell>
          <cell r="E599" t="str">
            <v>E40</v>
          </cell>
          <cell r="F599" t="str">
            <v>S12</v>
          </cell>
          <cell r="G599" t="str">
            <v>D202</v>
          </cell>
          <cell r="H599" t="str">
            <v xml:space="preserve"> </v>
          </cell>
          <cell r="I599" t="str">
            <v>21</v>
          </cell>
        </row>
        <row r="600">
          <cell r="A600" t="str">
            <v>260454</v>
          </cell>
          <cell r="B600" t="str">
            <v>IDC Recovy-Vindigni</v>
          </cell>
          <cell r="D600" t="str">
            <v>Vindigni, Alessandro</v>
          </cell>
          <cell r="E600" t="str">
            <v>E40</v>
          </cell>
          <cell r="F600" t="str">
            <v>S12</v>
          </cell>
          <cell r="G600" t="str">
            <v>D202</v>
          </cell>
          <cell r="H600" t="str">
            <v xml:space="preserve"> </v>
          </cell>
          <cell r="I600" t="str">
            <v>21</v>
          </cell>
        </row>
        <row r="601">
          <cell r="A601" t="str">
            <v>260515</v>
          </cell>
          <cell r="B601" t="str">
            <v>IDC Recovy-Pozzi</v>
          </cell>
          <cell r="D601" t="str">
            <v>Pozzi, Nicola</v>
          </cell>
          <cell r="E601" t="str">
            <v>E40</v>
          </cell>
          <cell r="F601" t="str">
            <v>S12</v>
          </cell>
          <cell r="G601" t="str">
            <v>D202</v>
          </cell>
          <cell r="H601" t="str">
            <v xml:space="preserve"> </v>
          </cell>
          <cell r="I601" t="str">
            <v>21</v>
          </cell>
        </row>
        <row r="602">
          <cell r="A602" t="str">
            <v>260540</v>
          </cell>
          <cell r="B602" t="str">
            <v>IDC Recovy-Sverdrup</v>
          </cell>
          <cell r="D602" t="str">
            <v>Sverdrup, Francis M.</v>
          </cell>
          <cell r="E602" t="str">
            <v>E40</v>
          </cell>
          <cell r="F602" t="str">
            <v>S12</v>
          </cell>
          <cell r="G602" t="str">
            <v>D202</v>
          </cell>
          <cell r="H602" t="str">
            <v xml:space="preserve"> </v>
          </cell>
          <cell r="I602" t="str">
            <v>21</v>
          </cell>
        </row>
        <row r="603">
          <cell r="A603" t="str">
            <v>271301</v>
          </cell>
          <cell r="B603" t="str">
            <v>Biochem NSI-Ford</v>
          </cell>
          <cell r="D603" t="str">
            <v>Di Cera, Enrico</v>
          </cell>
          <cell r="E603" t="str">
            <v>E40</v>
          </cell>
          <cell r="F603" t="str">
            <v>S12</v>
          </cell>
          <cell r="G603" t="str">
            <v>D202</v>
          </cell>
          <cell r="H603" t="str">
            <v xml:space="preserve"> </v>
          </cell>
          <cell r="I603" t="str">
            <v>21</v>
          </cell>
        </row>
        <row r="604">
          <cell r="A604" t="str">
            <v>271302</v>
          </cell>
          <cell r="B604" t="str">
            <v>Biochem NSI-Heyduk</v>
          </cell>
          <cell r="D604" t="str">
            <v>Di Cera, Enrico</v>
          </cell>
          <cell r="E604" t="str">
            <v>E40</v>
          </cell>
          <cell r="F604" t="str">
            <v>S12</v>
          </cell>
          <cell r="G604" t="str">
            <v>D202</v>
          </cell>
          <cell r="H604" t="str">
            <v xml:space="preserve"> </v>
          </cell>
          <cell r="I604" t="str">
            <v>21</v>
          </cell>
        </row>
        <row r="605">
          <cell r="A605" t="str">
            <v>271303</v>
          </cell>
          <cell r="B605" t="str">
            <v>Biochem NSI-Lodge/Huang</v>
          </cell>
          <cell r="D605" t="str">
            <v>Di Cera, Enrico</v>
          </cell>
          <cell r="E605" t="str">
            <v>E40</v>
          </cell>
          <cell r="F605" t="str">
            <v>S12</v>
          </cell>
          <cell r="G605" t="str">
            <v>D202</v>
          </cell>
          <cell r="H605" t="str">
            <v xml:space="preserve"> </v>
          </cell>
          <cell r="I605" t="str">
            <v>21</v>
          </cell>
        </row>
        <row r="606">
          <cell r="A606" t="str">
            <v>271306</v>
          </cell>
          <cell r="B606" t="str">
            <v>Biochem NSI-Rezaie</v>
          </cell>
          <cell r="D606" t="str">
            <v>Di Cera, Enrico</v>
          </cell>
          <cell r="E606" t="str">
            <v>E40</v>
          </cell>
          <cell r="F606" t="str">
            <v>S12</v>
          </cell>
          <cell r="G606" t="str">
            <v>D202</v>
          </cell>
          <cell r="H606" t="str">
            <v xml:space="preserve"> </v>
          </cell>
          <cell r="I606" t="str">
            <v>21</v>
          </cell>
        </row>
        <row r="607">
          <cell r="A607" t="str">
            <v>271307</v>
          </cell>
          <cell r="B607" t="str">
            <v>Biochem NSI Cho</v>
          </cell>
          <cell r="D607" t="str">
            <v>Di Cera, Enrico</v>
          </cell>
          <cell r="E607" t="str">
            <v>E40</v>
          </cell>
          <cell r="F607" t="str">
            <v>S12</v>
          </cell>
          <cell r="G607" t="str">
            <v>D202</v>
          </cell>
          <cell r="H607" t="str">
            <v xml:space="preserve"> </v>
          </cell>
          <cell r="I607" t="str">
            <v>21</v>
          </cell>
        </row>
        <row r="608">
          <cell r="A608" t="str">
            <v>271308</v>
          </cell>
          <cell r="B608" t="str">
            <v>Biochem NSI-Dorsett</v>
          </cell>
          <cell r="D608" t="str">
            <v>Di Cera, Enrico</v>
          </cell>
          <cell r="E608" t="str">
            <v>E40</v>
          </cell>
          <cell r="F608" t="str">
            <v>S12</v>
          </cell>
          <cell r="G608" t="str">
            <v>D202</v>
          </cell>
          <cell r="H608" t="str">
            <v xml:space="preserve"> </v>
          </cell>
          <cell r="I608" t="str">
            <v>21</v>
          </cell>
        </row>
        <row r="609">
          <cell r="A609" t="str">
            <v>271309</v>
          </cell>
          <cell r="B609" t="str">
            <v>Biochem NSI-Skowyra</v>
          </cell>
          <cell r="D609" t="str">
            <v>Skowyra, Dorota</v>
          </cell>
          <cell r="E609" t="str">
            <v>E40</v>
          </cell>
          <cell r="F609" t="str">
            <v>S12</v>
          </cell>
          <cell r="G609" t="str">
            <v>D202</v>
          </cell>
          <cell r="H609" t="str">
            <v xml:space="preserve"> </v>
          </cell>
          <cell r="I609" t="str">
            <v>21</v>
          </cell>
        </row>
        <row r="610">
          <cell r="A610" t="str">
            <v>271310</v>
          </cell>
          <cell r="B610" t="str">
            <v>Biochem NSI-Gonzalo</v>
          </cell>
          <cell r="D610" t="str">
            <v>Gonzalo-Hervas, Susana</v>
          </cell>
          <cell r="E610" t="str">
            <v>E40</v>
          </cell>
          <cell r="F610" t="str">
            <v>S12</v>
          </cell>
          <cell r="G610" t="str">
            <v>D202</v>
          </cell>
          <cell r="H610" t="str">
            <v xml:space="preserve"> </v>
          </cell>
          <cell r="I610" t="str">
            <v>21</v>
          </cell>
        </row>
        <row r="611">
          <cell r="A611" t="str">
            <v>271319</v>
          </cell>
          <cell r="B611" t="str">
            <v>Biochem NSI-Ayala</v>
          </cell>
          <cell r="D611" t="str">
            <v>Di Cera, Enrico</v>
          </cell>
          <cell r="E611" t="str">
            <v>E40</v>
          </cell>
          <cell r="F611" t="str">
            <v>S12</v>
          </cell>
          <cell r="G611" t="str">
            <v>D202</v>
          </cell>
          <cell r="H611" t="str">
            <v xml:space="preserve"> </v>
          </cell>
          <cell r="I611" t="str">
            <v>21</v>
          </cell>
        </row>
        <row r="612">
          <cell r="A612" t="str">
            <v>271320</v>
          </cell>
          <cell r="B612" t="str">
            <v>Biochem NSI-Baldan</v>
          </cell>
          <cell r="D612" t="str">
            <v>Di Cera, Enrico</v>
          </cell>
          <cell r="E612" t="str">
            <v>E40</v>
          </cell>
          <cell r="F612" t="str">
            <v>S12</v>
          </cell>
          <cell r="G612" t="str">
            <v>D202</v>
          </cell>
          <cell r="H612" t="str">
            <v xml:space="preserve"> </v>
          </cell>
          <cell r="I612" t="str">
            <v>21</v>
          </cell>
        </row>
        <row r="613">
          <cell r="A613" t="str">
            <v>271321</v>
          </cell>
          <cell r="B613" t="str">
            <v>Biochem NSI-Yap</v>
          </cell>
          <cell r="D613" t="str">
            <v>Di Cera, Enrico</v>
          </cell>
          <cell r="E613" t="str">
            <v>E40</v>
          </cell>
          <cell r="F613" t="str">
            <v>S12</v>
          </cell>
          <cell r="G613" t="str">
            <v>D202</v>
          </cell>
          <cell r="H613" t="str">
            <v xml:space="preserve"> </v>
          </cell>
          <cell r="I613" t="str">
            <v>21</v>
          </cell>
        </row>
        <row r="614">
          <cell r="A614" t="str">
            <v>271322</v>
          </cell>
          <cell r="B614" t="str">
            <v>Biochem NSI-Di Cera</v>
          </cell>
          <cell r="D614" t="str">
            <v>Di Cera, Enrico</v>
          </cell>
          <cell r="E614" t="str">
            <v>E40</v>
          </cell>
          <cell r="F614" t="str">
            <v>S12</v>
          </cell>
          <cell r="G614" t="str">
            <v>D202</v>
          </cell>
          <cell r="H614" t="str">
            <v xml:space="preserve"> </v>
          </cell>
          <cell r="I614" t="str">
            <v>21</v>
          </cell>
        </row>
        <row r="615">
          <cell r="A615" t="str">
            <v>271323</v>
          </cell>
          <cell r="B615" t="str">
            <v>Biochem NSI-Vindigni</v>
          </cell>
          <cell r="D615" t="str">
            <v>Di Cera, Enrico</v>
          </cell>
          <cell r="E615" t="str">
            <v>E40</v>
          </cell>
          <cell r="F615" t="str">
            <v>S12</v>
          </cell>
          <cell r="G615" t="str">
            <v>D202</v>
          </cell>
          <cell r="H615" t="str">
            <v xml:space="preserve"> </v>
          </cell>
          <cell r="I615" t="str">
            <v>21</v>
          </cell>
        </row>
        <row r="616">
          <cell r="A616" t="str">
            <v>275103</v>
          </cell>
          <cell r="B616" t="str">
            <v>Big Ideas Internal Awards</v>
          </cell>
          <cell r="D616" t="str">
            <v>Ford, David A.</v>
          </cell>
          <cell r="E616" t="str">
            <v>E40</v>
          </cell>
          <cell r="F616" t="str">
            <v>S12</v>
          </cell>
          <cell r="G616" t="str">
            <v>D202</v>
          </cell>
          <cell r="H616" t="str">
            <v xml:space="preserve"> </v>
          </cell>
          <cell r="I616" t="str">
            <v>21</v>
          </cell>
          <cell r="J616" t="str">
            <v>05/01/2018</v>
          </cell>
          <cell r="K616" t="str">
            <v>04/30/2019</v>
          </cell>
        </row>
        <row r="617">
          <cell r="A617" t="str">
            <v>292084</v>
          </cell>
          <cell r="B617" t="str">
            <v>Bristol-Beta Glucuro</v>
          </cell>
          <cell r="D617" t="str">
            <v>Sly, William S.</v>
          </cell>
          <cell r="E617" t="str">
            <v>E40</v>
          </cell>
          <cell r="F617" t="str">
            <v>S12</v>
          </cell>
          <cell r="G617" t="str">
            <v>D202</v>
          </cell>
          <cell r="H617" t="str">
            <v xml:space="preserve"> </v>
          </cell>
          <cell r="I617" t="str">
            <v>21</v>
          </cell>
          <cell r="J617" t="str">
            <v>07/01/2001</v>
          </cell>
        </row>
        <row r="618">
          <cell r="A618" t="str">
            <v>310515</v>
          </cell>
          <cell r="B618" t="str">
            <v>Ultragenyx FSHA Contract Proposal</v>
          </cell>
          <cell r="C618" t="str">
            <v>Sverdrup, Francis M.</v>
          </cell>
          <cell r="D618" t="str">
            <v>Burds, M. M.</v>
          </cell>
          <cell r="E618" t="str">
            <v>E40</v>
          </cell>
          <cell r="F618" t="str">
            <v>S12</v>
          </cell>
          <cell r="G618" t="str">
            <v>D202</v>
          </cell>
          <cell r="H618" t="str">
            <v xml:space="preserve"> </v>
          </cell>
          <cell r="I618" t="str">
            <v>31</v>
          </cell>
          <cell r="J618" t="str">
            <v>03/04/2016</v>
          </cell>
          <cell r="K618" t="str">
            <v>08/31/2019</v>
          </cell>
        </row>
        <row r="619">
          <cell r="A619" t="str">
            <v>310653</v>
          </cell>
          <cell r="B619" t="str">
            <v>TDP-43 PET Tracer Challenge</v>
          </cell>
          <cell r="C619" t="str">
            <v>Ayala, Youhna M.</v>
          </cell>
          <cell r="D619" t="str">
            <v>Burds, M. M.</v>
          </cell>
          <cell r="E619" t="str">
            <v>E40</v>
          </cell>
          <cell r="F619" t="str">
            <v>S12</v>
          </cell>
          <cell r="G619" t="str">
            <v>D202</v>
          </cell>
          <cell r="H619" t="str">
            <v xml:space="preserve"> </v>
          </cell>
          <cell r="I619" t="str">
            <v>31</v>
          </cell>
          <cell r="J619" t="str">
            <v>11/01/2016</v>
          </cell>
          <cell r="K619" t="str">
            <v>12/31/2019</v>
          </cell>
        </row>
        <row r="620">
          <cell r="A620" t="str">
            <v>310680</v>
          </cell>
          <cell r="B620" t="str">
            <v>Structure-based mechanism for proth</v>
          </cell>
          <cell r="C620" t="str">
            <v>Pozzi, Nicola</v>
          </cell>
          <cell r="D620" t="str">
            <v>Burds, M. M.</v>
          </cell>
          <cell r="E620" t="str">
            <v>E40</v>
          </cell>
          <cell r="F620" t="str">
            <v>S12</v>
          </cell>
          <cell r="G620" t="str">
            <v>D202</v>
          </cell>
          <cell r="H620" t="str">
            <v xml:space="preserve"> </v>
          </cell>
          <cell r="I620" t="str">
            <v>31</v>
          </cell>
          <cell r="J620" t="str">
            <v>07/01/2017</v>
          </cell>
          <cell r="K620" t="str">
            <v>06/30/2018</v>
          </cell>
        </row>
        <row r="621">
          <cell r="A621" t="str">
            <v>310710</v>
          </cell>
          <cell r="B621" t="str">
            <v>The role of CIDEC/FSP27 in non-alco</v>
          </cell>
          <cell r="C621" t="str">
            <v>Baldan, Angel</v>
          </cell>
          <cell r="D621" t="str">
            <v>Burds, M. M.</v>
          </cell>
          <cell r="E621" t="str">
            <v>E40</v>
          </cell>
          <cell r="F621" t="str">
            <v>S12</v>
          </cell>
          <cell r="G621" t="str">
            <v>D202</v>
          </cell>
          <cell r="H621" t="str">
            <v xml:space="preserve"> </v>
          </cell>
          <cell r="I621" t="str">
            <v>31</v>
          </cell>
          <cell r="J621" t="str">
            <v>07/01/2017</v>
          </cell>
          <cell r="K621" t="str">
            <v>06/30/2018</v>
          </cell>
        </row>
        <row r="622">
          <cell r="A622" t="str">
            <v>310786</v>
          </cell>
          <cell r="B622" t="str">
            <v>Aggregate Formation and Propagation</v>
          </cell>
          <cell r="C622" t="str">
            <v>Ayala, Youhna M.</v>
          </cell>
          <cell r="D622" t="str">
            <v>Burds, M. M.</v>
          </cell>
          <cell r="E622" t="str">
            <v>E40</v>
          </cell>
          <cell r="F622" t="str">
            <v>S12</v>
          </cell>
          <cell r="G622" t="str">
            <v>D202</v>
          </cell>
          <cell r="H622" t="str">
            <v xml:space="preserve"> </v>
          </cell>
          <cell r="I622" t="str">
            <v>31</v>
          </cell>
          <cell r="J622" t="str">
            <v>06/01/2018</v>
          </cell>
          <cell r="K622" t="str">
            <v>05/31/2020</v>
          </cell>
        </row>
        <row r="623">
          <cell r="A623" t="str">
            <v>310791</v>
          </cell>
          <cell r="B623" t="str">
            <v>Role of PrimPol in BRCA1-deficient</v>
          </cell>
          <cell r="C623" t="str">
            <v>Vindigni, Alessandro</v>
          </cell>
          <cell r="D623" t="str">
            <v>Burds, M. M.</v>
          </cell>
          <cell r="E623" t="str">
            <v>E40</v>
          </cell>
          <cell r="F623" t="str">
            <v>S12</v>
          </cell>
          <cell r="G623" t="str">
            <v>D202</v>
          </cell>
          <cell r="H623" t="str">
            <v xml:space="preserve"> </v>
          </cell>
          <cell r="I623" t="str">
            <v>31</v>
          </cell>
          <cell r="J623" t="str">
            <v>07/01/2018</v>
          </cell>
          <cell r="K623" t="str">
            <v>06/30/2020</v>
          </cell>
        </row>
        <row r="624">
          <cell r="A624" t="str">
            <v>310792</v>
          </cell>
          <cell r="B624" t="str">
            <v>Role of PrimPol in BRCA1-deficient</v>
          </cell>
          <cell r="C624" t="str">
            <v>Vindigni, Alessandro</v>
          </cell>
          <cell r="D624" t="str">
            <v>Burds, M. M.</v>
          </cell>
          <cell r="E624" t="str">
            <v>E40</v>
          </cell>
          <cell r="F624" t="str">
            <v>S12</v>
          </cell>
          <cell r="G624" t="str">
            <v>D202</v>
          </cell>
          <cell r="H624" t="str">
            <v xml:space="preserve"> </v>
          </cell>
          <cell r="I624" t="str">
            <v>31</v>
          </cell>
          <cell r="J624" t="str">
            <v>07/01/2018</v>
          </cell>
          <cell r="K624" t="str">
            <v>06/30/2019</v>
          </cell>
        </row>
        <row r="625">
          <cell r="A625" t="str">
            <v>310816</v>
          </cell>
          <cell r="B625" t="str">
            <v>Drugs Targeting DUX4 expression in</v>
          </cell>
          <cell r="C625" t="str">
            <v>Sverdrup, Francis M.</v>
          </cell>
          <cell r="D625" t="str">
            <v>Burds, M. M.</v>
          </cell>
          <cell r="E625" t="str">
            <v>E40</v>
          </cell>
          <cell r="F625" t="str">
            <v>S12</v>
          </cell>
          <cell r="G625" t="str">
            <v>D202</v>
          </cell>
          <cell r="H625" t="str">
            <v xml:space="preserve"> </v>
          </cell>
          <cell r="I625" t="str">
            <v>31</v>
          </cell>
          <cell r="J625" t="str">
            <v>08/01/2018</v>
          </cell>
          <cell r="K625" t="str">
            <v>07/31/2019</v>
          </cell>
        </row>
        <row r="626">
          <cell r="A626" t="str">
            <v>310849</v>
          </cell>
          <cell r="B626" t="str">
            <v>Functional Interactions Betwee BRD</v>
          </cell>
          <cell r="C626" t="str">
            <v>Pherson, Michelle D.</v>
          </cell>
          <cell r="D626" t="str">
            <v>Reynolds, Marie O.</v>
          </cell>
          <cell r="E626" t="str">
            <v>E40</v>
          </cell>
          <cell r="F626" t="str">
            <v>S12</v>
          </cell>
          <cell r="G626" t="str">
            <v>D202</v>
          </cell>
          <cell r="H626" t="str">
            <v xml:space="preserve"> </v>
          </cell>
          <cell r="I626" t="str">
            <v>31</v>
          </cell>
          <cell r="J626" t="str">
            <v>11/01/2018</v>
          </cell>
          <cell r="K626" t="str">
            <v>10/31/2019</v>
          </cell>
        </row>
        <row r="627">
          <cell r="A627" t="str">
            <v>310855</v>
          </cell>
          <cell r="B627" t="str">
            <v>The role of CIDEC/FSP27 on the meta</v>
          </cell>
          <cell r="C627" t="str">
            <v>Baldan, Angel</v>
          </cell>
          <cell r="D627" t="str">
            <v>Reynolds, Marie O.</v>
          </cell>
          <cell r="E627" t="str">
            <v>E40</v>
          </cell>
          <cell r="F627" t="str">
            <v>S12</v>
          </cell>
          <cell r="G627" t="str">
            <v>D202</v>
          </cell>
          <cell r="H627" t="str">
            <v xml:space="preserve"> </v>
          </cell>
          <cell r="I627" t="str">
            <v>31</v>
          </cell>
          <cell r="J627" t="str">
            <v>01/01/2019</v>
          </cell>
          <cell r="K627" t="str">
            <v>12/31/2019</v>
          </cell>
        </row>
        <row r="628">
          <cell r="A628" t="str">
            <v>310869</v>
          </cell>
          <cell r="B628" t="str">
            <v>Evaluation of Drugs Targetins DUX4</v>
          </cell>
          <cell r="C628" t="str">
            <v>Sverdrup, Francis M.</v>
          </cell>
          <cell r="D628" t="str">
            <v>Reynolds, Marie O.</v>
          </cell>
          <cell r="E628" t="str">
            <v>E40</v>
          </cell>
          <cell r="F628" t="str">
            <v>S12</v>
          </cell>
          <cell r="G628" t="str">
            <v>D202</v>
          </cell>
          <cell r="H628" t="str">
            <v xml:space="preserve"> </v>
          </cell>
          <cell r="I628" t="str">
            <v>31</v>
          </cell>
          <cell r="J628" t="str">
            <v>02/01/2019</v>
          </cell>
          <cell r="K628" t="str">
            <v>01/31/2020</v>
          </cell>
        </row>
        <row r="629">
          <cell r="A629" t="str">
            <v>310874</v>
          </cell>
          <cell r="B629" t="str">
            <v>Collaborative efforts to advance th</v>
          </cell>
          <cell r="C629" t="str">
            <v>Korolev, Sergey</v>
          </cell>
          <cell r="D629" t="str">
            <v>Reynolds, Marie O.</v>
          </cell>
          <cell r="E629" t="str">
            <v>E40</v>
          </cell>
          <cell r="F629" t="str">
            <v>S12</v>
          </cell>
          <cell r="G629" t="str">
            <v>D202</v>
          </cell>
          <cell r="H629" t="str">
            <v xml:space="preserve"> </v>
          </cell>
          <cell r="I629" t="str">
            <v>31</v>
          </cell>
          <cell r="J629" t="str">
            <v>02/25/2019</v>
          </cell>
          <cell r="K629" t="str">
            <v>02/25/2020</v>
          </cell>
        </row>
        <row r="630">
          <cell r="A630" t="str">
            <v>319006</v>
          </cell>
          <cell r="B630" t="str">
            <v>Research Growth Fund 07 - Sverdrup</v>
          </cell>
          <cell r="C630" t="str">
            <v>Sverdrup, Francis M.</v>
          </cell>
          <cell r="D630" t="str">
            <v>Reynolds, Marie O.</v>
          </cell>
          <cell r="E630" t="str">
            <v>E40</v>
          </cell>
          <cell r="F630" t="str">
            <v>S12</v>
          </cell>
          <cell r="G630" t="str">
            <v>D202</v>
          </cell>
          <cell r="H630" t="str">
            <v xml:space="preserve"> </v>
          </cell>
          <cell r="I630" t="str">
            <v>31</v>
          </cell>
          <cell r="J630" t="str">
            <v>01/23/2019</v>
          </cell>
          <cell r="K630" t="str">
            <v>12/31/2019</v>
          </cell>
        </row>
        <row r="631">
          <cell r="A631" t="str">
            <v>320443</v>
          </cell>
          <cell r="B631" t="str">
            <v>New Mechanisms of Replication Stres</v>
          </cell>
          <cell r="C631" t="str">
            <v>Vindigni, Alessandro</v>
          </cell>
          <cell r="D631" t="str">
            <v>Burds, M. M.</v>
          </cell>
          <cell r="E631" t="str">
            <v>E40</v>
          </cell>
          <cell r="F631" t="str">
            <v>S12</v>
          </cell>
          <cell r="G631" t="str">
            <v>D202</v>
          </cell>
          <cell r="H631" t="str">
            <v xml:space="preserve"> </v>
          </cell>
          <cell r="I631" t="str">
            <v>31</v>
          </cell>
          <cell r="J631" t="str">
            <v>02/01/2014</v>
          </cell>
          <cell r="K631" t="str">
            <v>01/31/2020</v>
          </cell>
        </row>
        <row r="632">
          <cell r="A632" t="str">
            <v>320451</v>
          </cell>
          <cell r="B632" t="str">
            <v>Cohesion Polycomb</v>
          </cell>
          <cell r="C632" t="str">
            <v>Dorsett, Dale</v>
          </cell>
          <cell r="D632" t="str">
            <v>Burds, M. M.</v>
          </cell>
          <cell r="E632" t="str">
            <v>E40</v>
          </cell>
          <cell r="F632" t="str">
            <v>S12</v>
          </cell>
          <cell r="G632" t="str">
            <v>D202</v>
          </cell>
          <cell r="H632" t="str">
            <v xml:space="preserve"> </v>
          </cell>
          <cell r="I632" t="str">
            <v>31</v>
          </cell>
          <cell r="J632" t="str">
            <v>01/01/2014</v>
          </cell>
          <cell r="K632" t="str">
            <v>12/31/2018</v>
          </cell>
        </row>
        <row r="633">
          <cell r="A633" t="str">
            <v>320565</v>
          </cell>
          <cell r="B633" t="str">
            <v>New bioanalytical methods based on</v>
          </cell>
          <cell r="C633" t="str">
            <v>Heyduk, Tomasz</v>
          </cell>
          <cell r="D633" t="str">
            <v>Burds, M. M.</v>
          </cell>
          <cell r="E633" t="str">
            <v>E40</v>
          </cell>
          <cell r="F633" t="str">
            <v>S12</v>
          </cell>
          <cell r="G633" t="str">
            <v>D202</v>
          </cell>
          <cell r="H633" t="str">
            <v xml:space="preserve"> </v>
          </cell>
          <cell r="I633" t="str">
            <v>31</v>
          </cell>
          <cell r="J633" t="str">
            <v>01/01/2015</v>
          </cell>
          <cell r="K633" t="str">
            <v>12/31/2019</v>
          </cell>
        </row>
        <row r="634">
          <cell r="A634" t="str">
            <v>320611</v>
          </cell>
          <cell r="B634" t="str">
            <v>RNA-dependent RNA polymerase</v>
          </cell>
          <cell r="C634" t="str">
            <v>Gohara, David</v>
          </cell>
          <cell r="D634" t="str">
            <v>Burds, M. M.</v>
          </cell>
          <cell r="E634" t="str">
            <v>E40</v>
          </cell>
          <cell r="F634" t="str">
            <v>S12</v>
          </cell>
          <cell r="G634" t="str">
            <v>D202</v>
          </cell>
          <cell r="H634" t="str">
            <v xml:space="preserve"> </v>
          </cell>
          <cell r="I634" t="str">
            <v>31</v>
          </cell>
          <cell r="J634" t="str">
            <v>05/01/2015</v>
          </cell>
          <cell r="K634" t="str">
            <v>04/30/2019</v>
          </cell>
        </row>
        <row r="635">
          <cell r="A635" t="str">
            <v>320616</v>
          </cell>
          <cell r="B635" t="str">
            <v>Chitosan in Cryptococcus</v>
          </cell>
          <cell r="C635" t="str">
            <v>Donlin, Maureen J.</v>
          </cell>
          <cell r="D635" t="str">
            <v>Burds, M. M.</v>
          </cell>
          <cell r="E635" t="str">
            <v>E40</v>
          </cell>
          <cell r="F635" t="str">
            <v>S12</v>
          </cell>
          <cell r="G635" t="str">
            <v>D202</v>
          </cell>
          <cell r="H635" t="str">
            <v xml:space="preserve"> </v>
          </cell>
          <cell r="I635" t="str">
            <v>31</v>
          </cell>
          <cell r="J635" t="str">
            <v>06/01/2015</v>
          </cell>
          <cell r="K635" t="str">
            <v>05/31/2019</v>
          </cell>
        </row>
        <row r="636">
          <cell r="A636" t="str">
            <v>320654</v>
          </cell>
          <cell r="B636" t="str">
            <v>Cohesion and Enhancers</v>
          </cell>
          <cell r="C636" t="str">
            <v>Dorsett, Dale</v>
          </cell>
          <cell r="D636" t="str">
            <v>Burds, M. M.</v>
          </cell>
          <cell r="E636" t="str">
            <v>E40</v>
          </cell>
          <cell r="F636" t="str">
            <v>S12</v>
          </cell>
          <cell r="G636" t="str">
            <v>D202</v>
          </cell>
          <cell r="H636" t="str">
            <v xml:space="preserve"> </v>
          </cell>
          <cell r="I636" t="str">
            <v>31</v>
          </cell>
          <cell r="J636" t="str">
            <v>09/01/2015</v>
          </cell>
          <cell r="K636" t="str">
            <v>07/31/2019</v>
          </cell>
        </row>
        <row r="637">
          <cell r="A637" t="str">
            <v>320658</v>
          </cell>
          <cell r="B637" t="str">
            <v>Chlorinated Lipids in Sepsis</v>
          </cell>
          <cell r="C637" t="str">
            <v>Ford, David A.</v>
          </cell>
          <cell r="D637" t="str">
            <v>Burds, M. M.</v>
          </cell>
          <cell r="E637" t="str">
            <v>E40</v>
          </cell>
          <cell r="F637" t="str">
            <v>S12</v>
          </cell>
          <cell r="G637" t="str">
            <v>D202</v>
          </cell>
          <cell r="H637" t="str">
            <v xml:space="preserve"> </v>
          </cell>
          <cell r="I637" t="str">
            <v>31</v>
          </cell>
          <cell r="J637" t="str">
            <v>09/01/2015</v>
          </cell>
          <cell r="K637" t="str">
            <v>06/30/2019</v>
          </cell>
        </row>
        <row r="638">
          <cell r="A638" t="str">
            <v>320718</v>
          </cell>
          <cell r="B638" t="str">
            <v>Structural determination of prothro</v>
          </cell>
          <cell r="C638" t="str">
            <v>Di Cera, Enrico</v>
          </cell>
          <cell r="D638" t="str">
            <v>Burds, M. M.</v>
          </cell>
          <cell r="E638" t="str">
            <v>E40</v>
          </cell>
          <cell r="F638" t="str">
            <v>S12</v>
          </cell>
          <cell r="G638" t="str">
            <v>D202</v>
          </cell>
          <cell r="H638" t="str">
            <v xml:space="preserve"> </v>
          </cell>
          <cell r="I638" t="str">
            <v>31</v>
          </cell>
          <cell r="J638" t="str">
            <v>02/01/2016</v>
          </cell>
          <cell r="K638" t="str">
            <v>01/31/2020</v>
          </cell>
        </row>
        <row r="639">
          <cell r="A639" t="str">
            <v>320741</v>
          </cell>
          <cell r="B639" t="str">
            <v>Control of Sterol and Lipoprotein H</v>
          </cell>
          <cell r="C639" t="str">
            <v>Baldan, Angel</v>
          </cell>
          <cell r="D639" t="str">
            <v>Burds, M. M.</v>
          </cell>
          <cell r="E639" t="str">
            <v>E40</v>
          </cell>
          <cell r="F639" t="str">
            <v>S12</v>
          </cell>
          <cell r="G639" t="str">
            <v>D202</v>
          </cell>
          <cell r="H639" t="str">
            <v xml:space="preserve"> </v>
          </cell>
          <cell r="I639" t="str">
            <v>31</v>
          </cell>
          <cell r="J639" t="str">
            <v>04/01/2016</v>
          </cell>
          <cell r="K639" t="str">
            <v>02/29/2020</v>
          </cell>
        </row>
        <row r="640">
          <cell r="A640" t="str">
            <v>320785</v>
          </cell>
          <cell r="B640" t="str">
            <v>Structural studies of PARK14</v>
          </cell>
          <cell r="C640" t="str">
            <v>Korolev, Sergey</v>
          </cell>
          <cell r="D640" t="str">
            <v>Burds, M. M.</v>
          </cell>
          <cell r="E640" t="str">
            <v>E40</v>
          </cell>
          <cell r="F640" t="str">
            <v>S12</v>
          </cell>
          <cell r="G640" t="str">
            <v>D202</v>
          </cell>
          <cell r="H640" t="str">
            <v xml:space="preserve"> </v>
          </cell>
          <cell r="I640" t="str">
            <v>31</v>
          </cell>
          <cell r="J640" t="str">
            <v>07/01/2016</v>
          </cell>
          <cell r="K640" t="str">
            <v>06/30/2019</v>
          </cell>
        </row>
        <row r="641">
          <cell r="A641" t="str">
            <v>320811</v>
          </cell>
          <cell r="B641" t="str">
            <v>Connecting the DNA replication fork</v>
          </cell>
          <cell r="C641" t="str">
            <v>Vindigni, Alessandro</v>
          </cell>
          <cell r="D641" t="str">
            <v>Burds, M. M.</v>
          </cell>
          <cell r="E641" t="str">
            <v>E40</v>
          </cell>
          <cell r="F641" t="str">
            <v>S12</v>
          </cell>
          <cell r="G641" t="str">
            <v>D202</v>
          </cell>
          <cell r="H641" t="str">
            <v xml:space="preserve"> </v>
          </cell>
          <cell r="I641" t="str">
            <v>31</v>
          </cell>
          <cell r="J641" t="str">
            <v>08/01/2016</v>
          </cell>
          <cell r="K641" t="str">
            <v>07/31/2019</v>
          </cell>
        </row>
        <row r="642">
          <cell r="A642" t="str">
            <v>320898</v>
          </cell>
          <cell r="B642" t="str">
            <v>Developing a specific, rapid, and c</v>
          </cell>
          <cell r="C642" t="str">
            <v>Heyduk, Tomasz</v>
          </cell>
          <cell r="D642" t="str">
            <v>Burds, M. M.</v>
          </cell>
          <cell r="E642" t="str">
            <v>E40</v>
          </cell>
          <cell r="F642" t="str">
            <v>S12</v>
          </cell>
          <cell r="G642" t="str">
            <v>D202</v>
          </cell>
          <cell r="H642" t="str">
            <v xml:space="preserve"> </v>
          </cell>
          <cell r="I642" t="str">
            <v>31</v>
          </cell>
          <cell r="J642" t="str">
            <v>03/10/2017</v>
          </cell>
          <cell r="K642" t="str">
            <v>02/28/2019</v>
          </cell>
        </row>
        <row r="643">
          <cell r="A643" t="str">
            <v>320920</v>
          </cell>
          <cell r="B643" t="str">
            <v>Role of cell wall intergrity in ech</v>
          </cell>
          <cell r="C643" t="str">
            <v>Donlin, Maureen J.</v>
          </cell>
          <cell r="D643" t="str">
            <v>Burds, M. M.</v>
          </cell>
          <cell r="E643" t="str">
            <v>E40</v>
          </cell>
          <cell r="F643" t="str">
            <v>S12</v>
          </cell>
          <cell r="G643" t="str">
            <v>D202</v>
          </cell>
          <cell r="H643" t="str">
            <v xml:space="preserve"> </v>
          </cell>
          <cell r="I643" t="str">
            <v>31</v>
          </cell>
          <cell r="J643" t="str">
            <v>06/26/2017</v>
          </cell>
          <cell r="K643" t="str">
            <v>05/31/2019</v>
          </cell>
        </row>
        <row r="644">
          <cell r="A644" t="str">
            <v>320939</v>
          </cell>
          <cell r="B644" t="str">
            <v>Regulation and function of bacteria</v>
          </cell>
          <cell r="C644" t="str">
            <v>Yap, Mee-Ngan F</v>
          </cell>
          <cell r="D644" t="str">
            <v>Burds, M. M.</v>
          </cell>
          <cell r="E644" t="str">
            <v>E40</v>
          </cell>
          <cell r="F644" t="str">
            <v>S12</v>
          </cell>
          <cell r="G644" t="str">
            <v>D202</v>
          </cell>
          <cell r="H644" t="str">
            <v xml:space="preserve"> </v>
          </cell>
          <cell r="I644" t="str">
            <v>31</v>
          </cell>
          <cell r="J644" t="str">
            <v>08/01/2017</v>
          </cell>
          <cell r="K644" t="str">
            <v>07/31/2022</v>
          </cell>
        </row>
        <row r="645">
          <cell r="A645" t="str">
            <v>320978</v>
          </cell>
          <cell r="B645" t="str">
            <v>Developing Novel Immunoassays Speci</v>
          </cell>
          <cell r="C645" t="str">
            <v>Heyduk, Tomasz</v>
          </cell>
          <cell r="D645" t="str">
            <v>Burds, M. M.</v>
          </cell>
          <cell r="E645" t="str">
            <v>E40</v>
          </cell>
          <cell r="F645" t="str">
            <v>S12</v>
          </cell>
          <cell r="G645" t="str">
            <v>D202</v>
          </cell>
          <cell r="H645" t="str">
            <v xml:space="preserve"> </v>
          </cell>
          <cell r="I645" t="str">
            <v>31</v>
          </cell>
          <cell r="J645" t="str">
            <v>09/15/2017</v>
          </cell>
          <cell r="K645" t="str">
            <v>03/31/2019</v>
          </cell>
        </row>
        <row r="646">
          <cell r="A646" t="str">
            <v>321040</v>
          </cell>
          <cell r="B646" t="str">
            <v>Molecular mechanism of protein C ax</v>
          </cell>
          <cell r="C646" t="str">
            <v>Di Cera, Enrico</v>
          </cell>
          <cell r="D646" t="str">
            <v>Burds, M. M.</v>
          </cell>
          <cell r="E646" t="str">
            <v>E40</v>
          </cell>
          <cell r="F646" t="str">
            <v>S12</v>
          </cell>
          <cell r="G646" t="str">
            <v>D202</v>
          </cell>
          <cell r="H646" t="str">
            <v xml:space="preserve"> </v>
          </cell>
          <cell r="I646" t="str">
            <v>31</v>
          </cell>
          <cell r="J646" t="str">
            <v>06/01/2018</v>
          </cell>
          <cell r="K646" t="str">
            <v>04/30/2022</v>
          </cell>
        </row>
        <row r="647">
          <cell r="A647" t="str">
            <v>321041</v>
          </cell>
          <cell r="B647" t="str">
            <v>Capturing antibotic resistant ribos</v>
          </cell>
          <cell r="C647" t="str">
            <v>Yap, Mee-Ngan F</v>
          </cell>
          <cell r="D647" t="str">
            <v>Burds, M. M.</v>
          </cell>
          <cell r="E647" t="str">
            <v>E40</v>
          </cell>
          <cell r="F647" t="str">
            <v>S12</v>
          </cell>
          <cell r="G647" t="str">
            <v>D202</v>
          </cell>
          <cell r="H647" t="str">
            <v xml:space="preserve"> </v>
          </cell>
          <cell r="I647" t="str">
            <v>31</v>
          </cell>
          <cell r="J647" t="str">
            <v>06/15/2018</v>
          </cell>
          <cell r="K647" t="str">
            <v>12/14/2019</v>
          </cell>
        </row>
        <row r="648">
          <cell r="A648" t="str">
            <v>321062</v>
          </cell>
          <cell r="B648" t="str">
            <v>Plasmalogen-Derived Chlorinated Lip</v>
          </cell>
          <cell r="C648" t="str">
            <v>Ford, David A.</v>
          </cell>
          <cell r="D648" t="str">
            <v>Burds, M. M.</v>
          </cell>
          <cell r="E648" t="str">
            <v>E40</v>
          </cell>
          <cell r="F648" t="str">
            <v>S12</v>
          </cell>
          <cell r="G648" t="str">
            <v>D202</v>
          </cell>
          <cell r="H648" t="str">
            <v xml:space="preserve"> </v>
          </cell>
          <cell r="I648" t="str">
            <v>31</v>
          </cell>
          <cell r="J648" t="str">
            <v>07/01/2018</v>
          </cell>
          <cell r="K648" t="str">
            <v>06/30/2022</v>
          </cell>
        </row>
        <row r="649">
          <cell r="A649" t="str">
            <v>321067</v>
          </cell>
          <cell r="B649" t="str">
            <v>Bromine Inhalation Induced Lung Inq</v>
          </cell>
          <cell r="C649" t="str">
            <v>Ford, David A.</v>
          </cell>
          <cell r="D649" t="str">
            <v>Burds, M. M.</v>
          </cell>
          <cell r="E649" t="str">
            <v>E40</v>
          </cell>
          <cell r="F649" t="str">
            <v>S12</v>
          </cell>
          <cell r="G649" t="str">
            <v>D202</v>
          </cell>
          <cell r="H649" t="str">
            <v xml:space="preserve"> </v>
          </cell>
          <cell r="I649" t="str">
            <v>31</v>
          </cell>
          <cell r="J649" t="str">
            <v>07/01/2018</v>
          </cell>
          <cell r="K649" t="str">
            <v>06/30/2019</v>
          </cell>
        </row>
        <row r="650">
          <cell r="A650" t="str">
            <v>321068</v>
          </cell>
          <cell r="B650" t="str">
            <v>Targeting cardiopulomonary calpains</v>
          </cell>
          <cell r="C650" t="str">
            <v>Ford, David A.</v>
          </cell>
          <cell r="D650" t="str">
            <v>Burds, M. M.</v>
          </cell>
          <cell r="E650" t="str">
            <v>E40</v>
          </cell>
          <cell r="F650" t="str">
            <v>S12</v>
          </cell>
          <cell r="G650" t="str">
            <v>D202</v>
          </cell>
          <cell r="H650" t="str">
            <v xml:space="preserve"> </v>
          </cell>
          <cell r="I650" t="str">
            <v>31</v>
          </cell>
          <cell r="J650" t="str">
            <v>08/01/2018</v>
          </cell>
          <cell r="K650" t="str">
            <v>07/31/2019</v>
          </cell>
        </row>
        <row r="651">
          <cell r="A651" t="str">
            <v>321069</v>
          </cell>
          <cell r="B651" t="str">
            <v>CIALIS reverses halogen induced inj</v>
          </cell>
          <cell r="C651" t="str">
            <v>Ford, David A.</v>
          </cell>
          <cell r="D651" t="str">
            <v>Burds, M. M.</v>
          </cell>
          <cell r="E651" t="str">
            <v>E40</v>
          </cell>
          <cell r="F651" t="str">
            <v>S12</v>
          </cell>
          <cell r="G651" t="str">
            <v>D202</v>
          </cell>
          <cell r="H651" t="str">
            <v xml:space="preserve"> </v>
          </cell>
          <cell r="I651" t="str">
            <v>31</v>
          </cell>
          <cell r="J651" t="str">
            <v>08/01/2018</v>
          </cell>
          <cell r="K651" t="str">
            <v>07/31/2019</v>
          </cell>
        </row>
        <row r="652">
          <cell r="A652" t="str">
            <v>321077</v>
          </cell>
          <cell r="B652" t="str">
            <v>Chlroniated Lipids in Sepsis</v>
          </cell>
          <cell r="C652" t="str">
            <v>Ford, David A.</v>
          </cell>
          <cell r="D652" t="str">
            <v>Burds, M. M.</v>
          </cell>
          <cell r="E652" t="str">
            <v>E40</v>
          </cell>
          <cell r="F652" t="str">
            <v>S12</v>
          </cell>
          <cell r="G652" t="str">
            <v>D202</v>
          </cell>
          <cell r="H652" t="str">
            <v xml:space="preserve"> </v>
          </cell>
          <cell r="I652" t="str">
            <v>31</v>
          </cell>
          <cell r="J652" t="str">
            <v>07/01/2018</v>
          </cell>
          <cell r="K652" t="str">
            <v>06/30/2019</v>
          </cell>
        </row>
        <row r="653">
          <cell r="A653" t="str">
            <v>321082</v>
          </cell>
          <cell r="B653" t="str">
            <v>Replication stress in laminopathies</v>
          </cell>
          <cell r="C653" t="str">
            <v>Gonzalo-Hervas, Susana</v>
          </cell>
          <cell r="D653" t="str">
            <v>Burds, M. M.</v>
          </cell>
          <cell r="E653" t="str">
            <v>E40</v>
          </cell>
          <cell r="F653" t="str">
            <v>S12</v>
          </cell>
          <cell r="G653" t="str">
            <v>D202</v>
          </cell>
          <cell r="H653" t="str">
            <v xml:space="preserve"> </v>
          </cell>
          <cell r="I653" t="str">
            <v>31</v>
          </cell>
          <cell r="J653" t="str">
            <v>08/15/2018</v>
          </cell>
          <cell r="K653" t="str">
            <v>05/31/2023</v>
          </cell>
        </row>
        <row r="654">
          <cell r="A654" t="str">
            <v>321084</v>
          </cell>
          <cell r="B654" t="str">
            <v>Neutrophl-dependent mediators of s</v>
          </cell>
          <cell r="C654" t="str">
            <v>Ford, David A.</v>
          </cell>
          <cell r="D654" t="str">
            <v>Burds, M. M.</v>
          </cell>
          <cell r="E654" t="str">
            <v>E40</v>
          </cell>
          <cell r="F654" t="str">
            <v>S12</v>
          </cell>
          <cell r="G654" t="str">
            <v>D202</v>
          </cell>
          <cell r="H654" t="str">
            <v xml:space="preserve"> </v>
          </cell>
          <cell r="I654" t="str">
            <v>31</v>
          </cell>
          <cell r="J654" t="str">
            <v>09/01/2018</v>
          </cell>
          <cell r="K654" t="str">
            <v>08/31/2019</v>
          </cell>
        </row>
        <row r="655">
          <cell r="A655" t="str">
            <v>321116</v>
          </cell>
          <cell r="B655" t="str">
            <v>FANCJ dependent pathways in replica</v>
          </cell>
          <cell r="C655" t="str">
            <v>Vindigni, Alessandro</v>
          </cell>
          <cell r="D655" t="str">
            <v>Reynolds, Marie O.</v>
          </cell>
          <cell r="E655" t="str">
            <v>E40</v>
          </cell>
          <cell r="F655" t="str">
            <v>S12</v>
          </cell>
          <cell r="G655" t="str">
            <v>D202</v>
          </cell>
          <cell r="H655" t="str">
            <v xml:space="preserve"> </v>
          </cell>
          <cell r="I655" t="str">
            <v>31</v>
          </cell>
          <cell r="J655" t="str">
            <v>09/05/2018</v>
          </cell>
          <cell r="K655" t="str">
            <v>08/31/2019</v>
          </cell>
        </row>
        <row r="656">
          <cell r="A656" t="str">
            <v>321124</v>
          </cell>
          <cell r="B656" t="str">
            <v>Targeting the D4Z4 sequence, Resub</v>
          </cell>
          <cell r="C656" t="str">
            <v>Sverdrup, Francis M.</v>
          </cell>
          <cell r="D656" t="str">
            <v>Reynolds, Marie O.</v>
          </cell>
          <cell r="E656" t="str">
            <v>E40</v>
          </cell>
          <cell r="F656" t="str">
            <v>S12</v>
          </cell>
          <cell r="G656" t="str">
            <v>D202</v>
          </cell>
          <cell r="H656" t="str">
            <v xml:space="preserve"> </v>
          </cell>
          <cell r="I656" t="str">
            <v>31</v>
          </cell>
          <cell r="J656" t="str">
            <v>09/30/2018</v>
          </cell>
          <cell r="K656" t="str">
            <v>09/29/2019</v>
          </cell>
        </row>
        <row r="657">
          <cell r="A657" t="str">
            <v>321138</v>
          </cell>
          <cell r="B657" t="str">
            <v>Replication form repriming versus r</v>
          </cell>
          <cell r="C657" t="str">
            <v>Vindigni, Alessandro</v>
          </cell>
          <cell r="D657" t="str">
            <v>Reynolds, Marie O.</v>
          </cell>
          <cell r="E657" t="str">
            <v>E40</v>
          </cell>
          <cell r="F657" t="str">
            <v>S12</v>
          </cell>
          <cell r="G657" t="str">
            <v>D202</v>
          </cell>
          <cell r="H657" t="str">
            <v xml:space="preserve"> </v>
          </cell>
          <cell r="I657" t="str">
            <v>31</v>
          </cell>
          <cell r="J657" t="str">
            <v>02/15/2019</v>
          </cell>
          <cell r="K657" t="str">
            <v>01/31/2024</v>
          </cell>
        </row>
        <row r="658">
          <cell r="A658" t="str">
            <v>400225</v>
          </cell>
          <cell r="B658" t="str">
            <v>Thayer Memorial Res</v>
          </cell>
          <cell r="D658" t="str">
            <v>Di Cera, Enrico</v>
          </cell>
          <cell r="E658" t="str">
            <v>E40</v>
          </cell>
          <cell r="F658" t="str">
            <v>S12</v>
          </cell>
          <cell r="G658" t="str">
            <v>D202</v>
          </cell>
          <cell r="H658" t="str">
            <v xml:space="preserve"> </v>
          </cell>
          <cell r="I658" t="str">
            <v>41</v>
          </cell>
        </row>
        <row r="659">
          <cell r="A659" t="str">
            <v>400659</v>
          </cell>
          <cell r="B659" t="str">
            <v>Olson Robert E Lectu</v>
          </cell>
          <cell r="D659" t="str">
            <v>Di Cera, Enrico</v>
          </cell>
          <cell r="E659" t="str">
            <v>E40</v>
          </cell>
          <cell r="F659" t="str">
            <v>S12</v>
          </cell>
          <cell r="G659" t="str">
            <v>D202</v>
          </cell>
          <cell r="H659" t="str">
            <v xml:space="preserve"> </v>
          </cell>
          <cell r="I659" t="str">
            <v>41</v>
          </cell>
        </row>
        <row r="660">
          <cell r="A660" t="str">
            <v>181213</v>
          </cell>
          <cell r="B660" t="str">
            <v>HSC Endow Sub-Rd Onc</v>
          </cell>
          <cell r="D660" t="str">
            <v>Dombrowski, John J.</v>
          </cell>
          <cell r="E660" t="str">
            <v>E40</v>
          </cell>
          <cell r="F660" t="str">
            <v>S12</v>
          </cell>
          <cell r="G660" t="str">
            <v>D203</v>
          </cell>
          <cell r="H660" t="str">
            <v xml:space="preserve"> </v>
          </cell>
          <cell r="I660" t="str">
            <v>11</v>
          </cell>
        </row>
        <row r="661">
          <cell r="A661" t="str">
            <v>200729</v>
          </cell>
          <cell r="B661" t="str">
            <v>Radiology Oncology E</v>
          </cell>
          <cell r="D661" t="str">
            <v>Dombrowski, John J.</v>
          </cell>
          <cell r="E661" t="str">
            <v>E40</v>
          </cell>
          <cell r="F661" t="str">
            <v>S12</v>
          </cell>
          <cell r="G661" t="str">
            <v>D203</v>
          </cell>
          <cell r="H661" t="str">
            <v xml:space="preserve"> </v>
          </cell>
          <cell r="I661" t="str">
            <v>21</v>
          </cell>
        </row>
        <row r="662">
          <cell r="A662" t="str">
            <v>202221</v>
          </cell>
          <cell r="B662" t="str">
            <v>SOM Rad Onc Dept Pool</v>
          </cell>
          <cell r="D662" t="str">
            <v>Dombrowski, John J.</v>
          </cell>
          <cell r="E662" t="str">
            <v>E40</v>
          </cell>
          <cell r="F662" t="str">
            <v>S12</v>
          </cell>
          <cell r="G662" t="str">
            <v>D203</v>
          </cell>
          <cell r="H662" t="str">
            <v xml:space="preserve"> </v>
          </cell>
          <cell r="I662" t="str">
            <v>21</v>
          </cell>
        </row>
        <row r="663">
          <cell r="A663" t="str">
            <v>260068</v>
          </cell>
          <cell r="B663" t="str">
            <v>Rad Onc-IDC Recovery</v>
          </cell>
          <cell r="D663" t="str">
            <v>Dombrowski, John J.</v>
          </cell>
          <cell r="E663" t="str">
            <v>E40</v>
          </cell>
          <cell r="F663" t="str">
            <v>S12</v>
          </cell>
          <cell r="G663" t="str">
            <v>D203</v>
          </cell>
          <cell r="H663" t="str">
            <v xml:space="preserve"> </v>
          </cell>
          <cell r="I663" t="str">
            <v>21</v>
          </cell>
        </row>
        <row r="664">
          <cell r="A664" t="str">
            <v>281724</v>
          </cell>
          <cell r="B664" t="str">
            <v>Accuray-CK-II ACCP001.1</v>
          </cell>
          <cell r="D664" t="str">
            <v>Dombrowski, John J.</v>
          </cell>
          <cell r="E664" t="str">
            <v>E40</v>
          </cell>
          <cell r="F664" t="str">
            <v>S12</v>
          </cell>
          <cell r="G664" t="str">
            <v>D203</v>
          </cell>
          <cell r="H664" t="str">
            <v xml:space="preserve"> </v>
          </cell>
          <cell r="I664" t="str">
            <v>21</v>
          </cell>
          <cell r="J664" t="str">
            <v>08/01/2008</v>
          </cell>
          <cell r="K664" t="str">
            <v>07/31/2018</v>
          </cell>
        </row>
        <row r="665">
          <cell r="A665" t="str">
            <v>885215</v>
          </cell>
          <cell r="B665" t="str">
            <v>A&amp;R Radiation Onc</v>
          </cell>
          <cell r="D665" t="str">
            <v>Dombrowski, John J.</v>
          </cell>
          <cell r="E665" t="str">
            <v>E40</v>
          </cell>
          <cell r="F665" t="str">
            <v>S12</v>
          </cell>
          <cell r="G665" t="str">
            <v>D203</v>
          </cell>
          <cell r="H665" t="str">
            <v xml:space="preserve"> </v>
          </cell>
          <cell r="I665" t="str">
            <v>81</v>
          </cell>
        </row>
        <row r="666">
          <cell r="A666" t="str">
            <v>888020</v>
          </cell>
          <cell r="B666" t="str">
            <v>Radiation Oncology</v>
          </cell>
          <cell r="D666" t="str">
            <v>Dombrowski, John J.</v>
          </cell>
          <cell r="E666" t="str">
            <v>E40</v>
          </cell>
          <cell r="F666" t="str">
            <v>S12</v>
          </cell>
          <cell r="G666" t="str">
            <v>D203</v>
          </cell>
          <cell r="H666" t="str">
            <v xml:space="preserve"> </v>
          </cell>
          <cell r="I666" t="str">
            <v>81</v>
          </cell>
        </row>
        <row r="667">
          <cell r="A667" t="str">
            <v>121218</v>
          </cell>
          <cell r="B667" t="str">
            <v>Psychiatry</v>
          </cell>
          <cell r="D667" t="str">
            <v>Hayat, Ghazala S.</v>
          </cell>
          <cell r="E667" t="str">
            <v>E40</v>
          </cell>
          <cell r="F667" t="str">
            <v>S12</v>
          </cell>
          <cell r="G667" t="str">
            <v>D204</v>
          </cell>
          <cell r="H667" t="str">
            <v xml:space="preserve"> </v>
          </cell>
          <cell r="I667" t="str">
            <v>11</v>
          </cell>
        </row>
        <row r="668">
          <cell r="A668" t="str">
            <v>181215</v>
          </cell>
          <cell r="B668" t="str">
            <v>HSC Endow Sub-Psych</v>
          </cell>
          <cell r="D668" t="str">
            <v>Hayat, Ghazala S.</v>
          </cell>
          <cell r="E668" t="str">
            <v>E40</v>
          </cell>
          <cell r="F668" t="str">
            <v>S12</v>
          </cell>
          <cell r="G668" t="str">
            <v>D204</v>
          </cell>
          <cell r="H668" t="str">
            <v xml:space="preserve"> </v>
          </cell>
          <cell r="I668" t="str">
            <v>11</v>
          </cell>
        </row>
        <row r="669">
          <cell r="A669" t="str">
            <v>200016</v>
          </cell>
          <cell r="B669" t="str">
            <v>SLU/ADRDA Brain Bank</v>
          </cell>
          <cell r="D669" t="str">
            <v>Hayat, Ghazala S.</v>
          </cell>
          <cell r="E669" t="str">
            <v>E40</v>
          </cell>
          <cell r="F669" t="str">
            <v>S12</v>
          </cell>
          <cell r="G669" t="str">
            <v>D204</v>
          </cell>
          <cell r="H669" t="str">
            <v xml:space="preserve"> </v>
          </cell>
          <cell r="I669" t="str">
            <v>21</v>
          </cell>
        </row>
        <row r="670">
          <cell r="A670" t="str">
            <v>200320</v>
          </cell>
          <cell r="B670" t="str">
            <v>Psychiatry Teaching</v>
          </cell>
          <cell r="D670" t="str">
            <v>Hayat, Ghazala S.</v>
          </cell>
          <cell r="E670" t="str">
            <v>E40</v>
          </cell>
          <cell r="F670" t="str">
            <v>S12</v>
          </cell>
          <cell r="G670" t="str">
            <v>D204</v>
          </cell>
          <cell r="H670" t="str">
            <v xml:space="preserve"> </v>
          </cell>
          <cell r="I670" t="str">
            <v>21</v>
          </cell>
        </row>
        <row r="671">
          <cell r="A671" t="str">
            <v>200477</v>
          </cell>
          <cell r="B671" t="str">
            <v>Psychiatry-Teaching-</v>
          </cell>
          <cell r="D671" t="str">
            <v>Hayat, Ghazala S.</v>
          </cell>
          <cell r="E671" t="str">
            <v>E40</v>
          </cell>
          <cell r="F671" t="str">
            <v>S12</v>
          </cell>
          <cell r="G671" t="str">
            <v>D204</v>
          </cell>
          <cell r="H671" t="str">
            <v xml:space="preserve"> </v>
          </cell>
          <cell r="I671" t="str">
            <v>21</v>
          </cell>
        </row>
        <row r="672">
          <cell r="A672" t="str">
            <v>200846</v>
          </cell>
          <cell r="B672" t="str">
            <v>Geriatric-Quasi</v>
          </cell>
          <cell r="D672" t="str">
            <v>Hayat, Ghazala S.</v>
          </cell>
          <cell r="E672" t="str">
            <v>E40</v>
          </cell>
          <cell r="F672" t="str">
            <v>S12</v>
          </cell>
          <cell r="G672" t="str">
            <v>D204</v>
          </cell>
          <cell r="H672" t="str">
            <v xml:space="preserve"> </v>
          </cell>
          <cell r="I672" t="str">
            <v>21</v>
          </cell>
        </row>
        <row r="673">
          <cell r="A673" t="str">
            <v>200868</v>
          </cell>
          <cell r="B673" t="str">
            <v>Loew Fund</v>
          </cell>
          <cell r="D673" t="str">
            <v>Hayat, Ghazala S.</v>
          </cell>
          <cell r="E673" t="str">
            <v>E40</v>
          </cell>
          <cell r="F673" t="str">
            <v>S12</v>
          </cell>
          <cell r="G673" t="str">
            <v>D204</v>
          </cell>
          <cell r="H673" t="str">
            <v xml:space="preserve"> </v>
          </cell>
          <cell r="I673" t="str">
            <v>21</v>
          </cell>
        </row>
        <row r="674">
          <cell r="A674" t="str">
            <v>201124</v>
          </cell>
          <cell r="B674" t="str">
            <v>Psychiatry IC</v>
          </cell>
          <cell r="D674" t="str">
            <v>Hayat, Ghazala S.</v>
          </cell>
          <cell r="E674" t="str">
            <v>E40</v>
          </cell>
          <cell r="F674" t="str">
            <v>S12</v>
          </cell>
          <cell r="G674" t="str">
            <v>D204</v>
          </cell>
          <cell r="H674" t="str">
            <v xml:space="preserve"> </v>
          </cell>
          <cell r="I674" t="str">
            <v>21</v>
          </cell>
        </row>
        <row r="675">
          <cell r="A675" t="str">
            <v>201590</v>
          </cell>
          <cell r="B675" t="str">
            <v>Psych Chair Set Up</v>
          </cell>
          <cell r="D675" t="str">
            <v>Alderson, Philip O.</v>
          </cell>
          <cell r="E675" t="str">
            <v>E40</v>
          </cell>
          <cell r="F675" t="str">
            <v>S12</v>
          </cell>
          <cell r="G675" t="str">
            <v>D204</v>
          </cell>
          <cell r="H675" t="str">
            <v xml:space="preserve"> </v>
          </cell>
          <cell r="I675" t="str">
            <v>21</v>
          </cell>
        </row>
        <row r="676">
          <cell r="A676" t="str">
            <v>201611</v>
          </cell>
          <cell r="B676" t="str">
            <v>Rsdt Psych-Adult</v>
          </cell>
          <cell r="D676" t="str">
            <v>Waldman, Stephen P.</v>
          </cell>
          <cell r="E676" t="str">
            <v>E40</v>
          </cell>
          <cell r="F676" t="str">
            <v>S12</v>
          </cell>
          <cell r="G676" t="str">
            <v>D204</v>
          </cell>
          <cell r="H676" t="str">
            <v xml:space="preserve"> </v>
          </cell>
          <cell r="I676" t="str">
            <v>21</v>
          </cell>
        </row>
        <row r="677">
          <cell r="A677" t="str">
            <v>202220</v>
          </cell>
          <cell r="B677" t="str">
            <v>SOM Psych Dept Pool</v>
          </cell>
          <cell r="D677" t="str">
            <v>Nasrallah, Henry A.</v>
          </cell>
          <cell r="E677" t="str">
            <v>E40</v>
          </cell>
          <cell r="F677" t="str">
            <v>S12</v>
          </cell>
          <cell r="G677" t="str">
            <v>D204</v>
          </cell>
          <cell r="H677" t="str">
            <v xml:space="preserve"> </v>
          </cell>
          <cell r="I677" t="str">
            <v>21</v>
          </cell>
        </row>
        <row r="678">
          <cell r="A678" t="str">
            <v>202335</v>
          </cell>
          <cell r="B678" t="str">
            <v>Polk Chronic Pain</v>
          </cell>
          <cell r="D678" t="str">
            <v>Tait, Raymond C.</v>
          </cell>
          <cell r="E678" t="str">
            <v>E40</v>
          </cell>
          <cell r="F678" t="str">
            <v>S12</v>
          </cell>
          <cell r="G678" t="str">
            <v>D204</v>
          </cell>
          <cell r="H678" t="str">
            <v xml:space="preserve"> </v>
          </cell>
          <cell r="I678" t="str">
            <v>21</v>
          </cell>
        </row>
        <row r="679">
          <cell r="A679" t="str">
            <v>202741</v>
          </cell>
          <cell r="B679" t="str">
            <v>Hoffmann Fund</v>
          </cell>
          <cell r="D679" t="str">
            <v>Hayat, Ghazala S.</v>
          </cell>
          <cell r="E679" t="str">
            <v>E40</v>
          </cell>
          <cell r="F679" t="str">
            <v>S12</v>
          </cell>
          <cell r="G679" t="str">
            <v>D204</v>
          </cell>
          <cell r="H679" t="str">
            <v xml:space="preserve"> </v>
          </cell>
          <cell r="I679" t="str">
            <v>21</v>
          </cell>
        </row>
        <row r="680">
          <cell r="A680" t="str">
            <v>202828</v>
          </cell>
          <cell r="B680" t="str">
            <v>Wells Peterson Memorial</v>
          </cell>
          <cell r="D680" t="str">
            <v>Hayat, Ghazala S.</v>
          </cell>
          <cell r="E680" t="str">
            <v>E40</v>
          </cell>
          <cell r="F680" t="str">
            <v>S12</v>
          </cell>
          <cell r="G680" t="str">
            <v>D204</v>
          </cell>
          <cell r="H680" t="str">
            <v xml:space="preserve"> </v>
          </cell>
          <cell r="I680" t="str">
            <v>21</v>
          </cell>
        </row>
        <row r="681">
          <cell r="A681" t="str">
            <v>202850</v>
          </cell>
          <cell r="B681" t="str">
            <v>Drozd Research Fund</v>
          </cell>
          <cell r="D681" t="str">
            <v>Grossberg, George T.</v>
          </cell>
          <cell r="E681" t="str">
            <v>E40</v>
          </cell>
          <cell r="F681" t="str">
            <v>S12</v>
          </cell>
          <cell r="G681" t="str">
            <v>D204</v>
          </cell>
          <cell r="H681" t="str">
            <v xml:space="preserve"> </v>
          </cell>
          <cell r="I681" t="str">
            <v>21</v>
          </cell>
        </row>
        <row r="682">
          <cell r="A682" t="str">
            <v>203407</v>
          </cell>
          <cell r="B682" t="str">
            <v>Psychiatry Chair Set Up</v>
          </cell>
          <cell r="D682" t="str">
            <v>Nasrallah, Henry A.</v>
          </cell>
          <cell r="E682" t="str">
            <v>E40</v>
          </cell>
          <cell r="F682" t="str">
            <v>S12</v>
          </cell>
          <cell r="G682" t="str">
            <v>D204</v>
          </cell>
          <cell r="H682" t="str">
            <v xml:space="preserve"> </v>
          </cell>
          <cell r="I682" t="str">
            <v>21</v>
          </cell>
        </row>
        <row r="683">
          <cell r="A683" t="str">
            <v>239204</v>
          </cell>
          <cell r="B683" t="str">
            <v>Psychiatry-Alternate</v>
          </cell>
          <cell r="D683" t="str">
            <v>Nasrallah, Henry A.</v>
          </cell>
          <cell r="E683" t="str">
            <v>E40</v>
          </cell>
          <cell r="F683" t="str">
            <v>S12</v>
          </cell>
          <cell r="G683" t="str">
            <v>D204</v>
          </cell>
          <cell r="H683" t="str">
            <v xml:space="preserve"> </v>
          </cell>
          <cell r="I683" t="str">
            <v>21</v>
          </cell>
        </row>
        <row r="684">
          <cell r="A684" t="str">
            <v>260191</v>
          </cell>
          <cell r="B684" t="str">
            <v>IDC Recovy-Tait</v>
          </cell>
          <cell r="D684" t="str">
            <v>Tait, Raymond C.</v>
          </cell>
          <cell r="E684" t="str">
            <v>E40</v>
          </cell>
          <cell r="F684" t="str">
            <v>S12</v>
          </cell>
          <cell r="G684" t="str">
            <v>D204</v>
          </cell>
          <cell r="H684" t="str">
            <v xml:space="preserve"> </v>
          </cell>
          <cell r="I684" t="str">
            <v>21</v>
          </cell>
        </row>
        <row r="685">
          <cell r="A685" t="str">
            <v>260299</v>
          </cell>
          <cell r="B685" t="str">
            <v>IDC Recovy-Grossberg</v>
          </cell>
          <cell r="D685" t="str">
            <v>Grossberg, George T.</v>
          </cell>
          <cell r="E685" t="str">
            <v>E40</v>
          </cell>
          <cell r="F685" t="str">
            <v>S12</v>
          </cell>
          <cell r="G685" t="str">
            <v>D204</v>
          </cell>
          <cell r="H685" t="str">
            <v xml:space="preserve"> </v>
          </cell>
          <cell r="I685" t="str">
            <v>21</v>
          </cell>
        </row>
        <row r="686">
          <cell r="A686" t="str">
            <v>281812</v>
          </cell>
          <cell r="B686" t="str">
            <v>Protocol #AC-12-010-NOURISH-AD</v>
          </cell>
          <cell r="D686" t="str">
            <v>Redden, William M.</v>
          </cell>
          <cell r="E686" t="str">
            <v>E40</v>
          </cell>
          <cell r="F686" t="str">
            <v>S12</v>
          </cell>
          <cell r="G686" t="str">
            <v>D204</v>
          </cell>
          <cell r="H686" t="str">
            <v xml:space="preserve"> </v>
          </cell>
          <cell r="I686" t="str">
            <v>21</v>
          </cell>
          <cell r="J686" t="str">
            <v>07/17/2013</v>
          </cell>
          <cell r="K686" t="str">
            <v>12/31/2018</v>
          </cell>
        </row>
        <row r="687">
          <cell r="A687" t="str">
            <v>281912</v>
          </cell>
          <cell r="B687" t="str">
            <v>Prelapse-Aripiprazole</v>
          </cell>
          <cell r="D687" t="str">
            <v>Newman, William J.</v>
          </cell>
          <cell r="E687" t="str">
            <v>E40</v>
          </cell>
          <cell r="F687" t="str">
            <v>S12</v>
          </cell>
          <cell r="G687" t="str">
            <v>D204</v>
          </cell>
          <cell r="H687" t="str">
            <v xml:space="preserve"> </v>
          </cell>
          <cell r="I687" t="str">
            <v>21</v>
          </cell>
          <cell r="J687" t="str">
            <v>05/06/2015</v>
          </cell>
          <cell r="K687" t="str">
            <v>12/31/2019</v>
          </cell>
        </row>
        <row r="688">
          <cell r="A688" t="str">
            <v>282049</v>
          </cell>
          <cell r="B688" t="str">
            <v>Janssen Early Study</v>
          </cell>
          <cell r="D688" t="str">
            <v>Grossberg, George T.</v>
          </cell>
          <cell r="E688" t="str">
            <v>E40</v>
          </cell>
          <cell r="F688" t="str">
            <v>S12</v>
          </cell>
          <cell r="G688" t="str">
            <v>D204</v>
          </cell>
          <cell r="H688" t="str">
            <v xml:space="preserve"> </v>
          </cell>
          <cell r="I688" t="str">
            <v>21</v>
          </cell>
          <cell r="J688" t="str">
            <v>04/25/2017</v>
          </cell>
          <cell r="K688" t="str">
            <v>04/30/2019</v>
          </cell>
        </row>
        <row r="689">
          <cell r="A689" t="str">
            <v>282081</v>
          </cell>
          <cell r="B689" t="str">
            <v>Eisai - E2609</v>
          </cell>
          <cell r="D689" t="str">
            <v>Redden, William M.</v>
          </cell>
          <cell r="E689" t="str">
            <v>E40</v>
          </cell>
          <cell r="F689" t="str">
            <v>S12</v>
          </cell>
          <cell r="G689" t="str">
            <v>D204</v>
          </cell>
          <cell r="H689" t="str">
            <v xml:space="preserve"> </v>
          </cell>
          <cell r="I689" t="str">
            <v>21</v>
          </cell>
          <cell r="J689" t="str">
            <v>10/02/2017</v>
          </cell>
          <cell r="K689" t="str">
            <v>10/31/2019</v>
          </cell>
        </row>
        <row r="690">
          <cell r="A690" t="str">
            <v>282114</v>
          </cell>
          <cell r="B690" t="str">
            <v>Novartis API015A</v>
          </cell>
          <cell r="D690" t="str">
            <v>Beck, David A.</v>
          </cell>
          <cell r="E690" t="str">
            <v>E40</v>
          </cell>
          <cell r="F690" t="str">
            <v>S12</v>
          </cell>
          <cell r="G690" t="str">
            <v>D204</v>
          </cell>
          <cell r="H690" t="str">
            <v xml:space="preserve"> </v>
          </cell>
          <cell r="I690" t="str">
            <v>21</v>
          </cell>
          <cell r="J690" t="str">
            <v>05/01/2018</v>
          </cell>
          <cell r="K690" t="str">
            <v>08/31/2024</v>
          </cell>
        </row>
        <row r="691">
          <cell r="A691" t="str">
            <v>295569</v>
          </cell>
          <cell r="B691" t="str">
            <v>Neur/Psych Res-Dev</v>
          </cell>
          <cell r="D691" t="str">
            <v>Hayat, Ghazala S.</v>
          </cell>
          <cell r="E691" t="str">
            <v>E40</v>
          </cell>
          <cell r="F691" t="str">
            <v>S12</v>
          </cell>
          <cell r="G691" t="str">
            <v>D204</v>
          </cell>
          <cell r="H691" t="str">
            <v xml:space="preserve"> </v>
          </cell>
          <cell r="I691" t="str">
            <v>21</v>
          </cell>
        </row>
        <row r="692">
          <cell r="A692" t="str">
            <v>296632</v>
          </cell>
          <cell r="B692" t="str">
            <v>Psychiatry-Ed</v>
          </cell>
          <cell r="D692" t="str">
            <v>Waldman, Stephen P.</v>
          </cell>
          <cell r="E692" t="str">
            <v>E40</v>
          </cell>
          <cell r="F692" t="str">
            <v>S12</v>
          </cell>
          <cell r="G692" t="str">
            <v>D204</v>
          </cell>
          <cell r="H692" t="str">
            <v xml:space="preserve"> </v>
          </cell>
          <cell r="I692" t="str">
            <v>21</v>
          </cell>
        </row>
        <row r="693">
          <cell r="A693" t="str">
            <v>296637</v>
          </cell>
          <cell r="B693" t="str">
            <v>Geriatric Education</v>
          </cell>
          <cell r="D693" t="str">
            <v>Grossberg, George T.</v>
          </cell>
          <cell r="E693" t="str">
            <v>E40</v>
          </cell>
          <cell r="F693" t="str">
            <v>S12</v>
          </cell>
          <cell r="G693" t="str">
            <v>D204</v>
          </cell>
          <cell r="H693" t="str">
            <v xml:space="preserve"> </v>
          </cell>
          <cell r="I693" t="str">
            <v>21</v>
          </cell>
        </row>
        <row r="694">
          <cell r="A694" t="str">
            <v>296640</v>
          </cell>
          <cell r="B694" t="str">
            <v>NP-Education</v>
          </cell>
          <cell r="D694" t="str">
            <v>Nasrallah, Henry A.</v>
          </cell>
          <cell r="E694" t="str">
            <v>E40</v>
          </cell>
          <cell r="F694" t="str">
            <v>S12</v>
          </cell>
          <cell r="G694" t="str">
            <v>D204</v>
          </cell>
          <cell r="H694" t="str">
            <v xml:space="preserve"> </v>
          </cell>
          <cell r="I694" t="str">
            <v>21</v>
          </cell>
        </row>
        <row r="695">
          <cell r="A695" t="str">
            <v>296642</v>
          </cell>
          <cell r="B695" t="str">
            <v>Forensic-Ed</v>
          </cell>
          <cell r="D695" t="str">
            <v>Felthous, Alan R.</v>
          </cell>
          <cell r="E695" t="str">
            <v>E40</v>
          </cell>
          <cell r="F695" t="str">
            <v>S12</v>
          </cell>
          <cell r="G695" t="str">
            <v>D204</v>
          </cell>
          <cell r="H695" t="str">
            <v xml:space="preserve"> </v>
          </cell>
          <cell r="I695" t="str">
            <v>21</v>
          </cell>
        </row>
        <row r="696">
          <cell r="A696" t="str">
            <v>296646</v>
          </cell>
          <cell r="B696" t="str">
            <v>Forensic Education-Newman</v>
          </cell>
          <cell r="D696" t="str">
            <v>Newman, William J.</v>
          </cell>
          <cell r="E696" t="str">
            <v>E40</v>
          </cell>
          <cell r="F696" t="str">
            <v>S12</v>
          </cell>
          <cell r="G696" t="str">
            <v>D204</v>
          </cell>
          <cell r="H696" t="str">
            <v xml:space="preserve"> </v>
          </cell>
          <cell r="I696" t="str">
            <v>21</v>
          </cell>
        </row>
        <row r="697">
          <cell r="A697" t="str">
            <v>296647</v>
          </cell>
          <cell r="B697" t="str">
            <v>Forensic Education-Landess</v>
          </cell>
          <cell r="D697" t="str">
            <v>Landess, Jacqueline S.</v>
          </cell>
          <cell r="E697" t="str">
            <v>E40</v>
          </cell>
          <cell r="F697" t="str">
            <v>S12</v>
          </cell>
          <cell r="G697" t="str">
            <v>D204</v>
          </cell>
          <cell r="H697" t="str">
            <v xml:space="preserve"> </v>
          </cell>
          <cell r="I697" t="str">
            <v>21</v>
          </cell>
        </row>
        <row r="698">
          <cell r="A698" t="str">
            <v>296648</v>
          </cell>
          <cell r="B698" t="str">
            <v>Forensic Fellows-Ed</v>
          </cell>
          <cell r="D698" t="str">
            <v>Newman, William J.</v>
          </cell>
          <cell r="E698" t="str">
            <v>E40</v>
          </cell>
          <cell r="F698" t="str">
            <v>S12</v>
          </cell>
          <cell r="G698" t="str">
            <v>D204</v>
          </cell>
          <cell r="H698" t="str">
            <v xml:space="preserve"> </v>
          </cell>
          <cell r="I698" t="str">
            <v>21</v>
          </cell>
        </row>
        <row r="699">
          <cell r="A699" t="str">
            <v>296649</v>
          </cell>
          <cell r="B699" t="str">
            <v>Forensic Ed-Holoyda</v>
          </cell>
          <cell r="D699" t="str">
            <v>Holoyda, Brian</v>
          </cell>
          <cell r="E699" t="str">
            <v>E40</v>
          </cell>
          <cell r="F699" t="str">
            <v>S12</v>
          </cell>
          <cell r="G699" t="str">
            <v>D204</v>
          </cell>
          <cell r="H699" t="str">
            <v xml:space="preserve"> </v>
          </cell>
          <cell r="I699" t="str">
            <v>21</v>
          </cell>
        </row>
        <row r="700">
          <cell r="A700" t="str">
            <v>296650</v>
          </cell>
          <cell r="B700" t="str">
            <v>NeuroPsych-Ed</v>
          </cell>
          <cell r="D700" t="str">
            <v>Ruppert, Phillip D.</v>
          </cell>
          <cell r="E700" t="str">
            <v>E40</v>
          </cell>
          <cell r="F700" t="str">
            <v>S12</v>
          </cell>
          <cell r="G700" t="str">
            <v>D204</v>
          </cell>
          <cell r="H700" t="str">
            <v xml:space="preserve"> </v>
          </cell>
          <cell r="I700" t="str">
            <v>21</v>
          </cell>
        </row>
        <row r="701">
          <cell r="A701" t="str">
            <v>310499</v>
          </cell>
          <cell r="B701" t="str">
            <v>Neuroprotective Effects of Chess on</v>
          </cell>
          <cell r="C701" t="str">
            <v>Schwarz, Lauren R.</v>
          </cell>
          <cell r="D701" t="str">
            <v>Suzor, Peggy A.</v>
          </cell>
          <cell r="E701" t="str">
            <v>E40</v>
          </cell>
          <cell r="F701" t="str">
            <v>S12</v>
          </cell>
          <cell r="G701" t="str">
            <v>D204</v>
          </cell>
          <cell r="H701" t="str">
            <v xml:space="preserve"> </v>
          </cell>
          <cell r="I701" t="str">
            <v>31</v>
          </cell>
          <cell r="J701" t="str">
            <v>01/08/2016</v>
          </cell>
          <cell r="K701" t="str">
            <v>11/30/2019</v>
          </cell>
        </row>
        <row r="702">
          <cell r="A702" t="str">
            <v>310661</v>
          </cell>
          <cell r="B702" t="str">
            <v>VOTE-Vertebral Origin Treatment via</v>
          </cell>
          <cell r="C702" t="str">
            <v>Edgell, Randall C.</v>
          </cell>
          <cell r="D702" t="str">
            <v>Suzor, Peggy A.</v>
          </cell>
          <cell r="E702" t="str">
            <v>E40</v>
          </cell>
          <cell r="F702" t="str">
            <v>S12</v>
          </cell>
          <cell r="G702" t="str">
            <v>D204</v>
          </cell>
          <cell r="H702" t="str">
            <v xml:space="preserve"> </v>
          </cell>
          <cell r="I702" t="str">
            <v>31</v>
          </cell>
          <cell r="J702" t="str">
            <v>12/01/2015</v>
          </cell>
          <cell r="K702" t="str">
            <v>11/30/2018</v>
          </cell>
        </row>
        <row r="703">
          <cell r="A703" t="str">
            <v>310772</v>
          </cell>
          <cell r="B703" t="str">
            <v>Judge &amp; Attorney Perspectives Regar</v>
          </cell>
          <cell r="C703" t="str">
            <v>Landess, Jacqueline S.</v>
          </cell>
          <cell r="D703" t="str">
            <v>Suzor, Peggy A.</v>
          </cell>
          <cell r="E703" t="str">
            <v>E40</v>
          </cell>
          <cell r="F703" t="str">
            <v>S12</v>
          </cell>
          <cell r="G703" t="str">
            <v>D204</v>
          </cell>
          <cell r="H703" t="str">
            <v xml:space="preserve"> </v>
          </cell>
          <cell r="I703" t="str">
            <v>31</v>
          </cell>
          <cell r="J703" t="str">
            <v>04/01/2018</v>
          </cell>
          <cell r="K703" t="str">
            <v>03/31/2019</v>
          </cell>
        </row>
        <row r="704">
          <cell r="A704" t="str">
            <v>310799</v>
          </cell>
          <cell r="B704" t="str">
            <v>American Academy of Child &amp; Adolesc</v>
          </cell>
          <cell r="C704" t="str">
            <v>Barnes, Alicia A.</v>
          </cell>
          <cell r="D704" t="str">
            <v>Hunt, Abigayle G.</v>
          </cell>
          <cell r="E704" t="str">
            <v>E40</v>
          </cell>
          <cell r="F704" t="str">
            <v>S12</v>
          </cell>
          <cell r="G704" t="str">
            <v>D204</v>
          </cell>
          <cell r="H704" t="str">
            <v xml:space="preserve"> </v>
          </cell>
          <cell r="I704" t="str">
            <v>31</v>
          </cell>
          <cell r="J704" t="str">
            <v>06/20/2018</v>
          </cell>
          <cell r="K704" t="str">
            <v>10/31/2018</v>
          </cell>
        </row>
        <row r="705">
          <cell r="A705" t="str">
            <v>310826</v>
          </cell>
          <cell r="B705" t="str">
            <v>American Psychiatric Associaton -</v>
          </cell>
          <cell r="C705" t="str">
            <v>Barnes, Alicia A.</v>
          </cell>
          <cell r="D705" t="str">
            <v>Hunt, Abigayle G.</v>
          </cell>
          <cell r="E705" t="str">
            <v>E40</v>
          </cell>
          <cell r="F705" t="str">
            <v>S12</v>
          </cell>
          <cell r="G705" t="str">
            <v>D204</v>
          </cell>
          <cell r="H705" t="str">
            <v xml:space="preserve"> </v>
          </cell>
          <cell r="I705" t="str">
            <v>31</v>
          </cell>
          <cell r="J705" t="str">
            <v>09/01/2018</v>
          </cell>
          <cell r="K705" t="str">
            <v>09/01/2019</v>
          </cell>
        </row>
        <row r="706">
          <cell r="A706" t="str">
            <v>321101</v>
          </cell>
          <cell r="B706" t="str">
            <v>NIH Pain Consortium Centers of Exce</v>
          </cell>
          <cell r="C706" t="str">
            <v>Tait, Raymond C.</v>
          </cell>
          <cell r="D706" t="str">
            <v>Hunt, Abigayle G.</v>
          </cell>
          <cell r="E706" t="str">
            <v>E40</v>
          </cell>
          <cell r="F706" t="str">
            <v>S12</v>
          </cell>
          <cell r="G706" t="str">
            <v>D204</v>
          </cell>
          <cell r="H706" t="str">
            <v xml:space="preserve"> </v>
          </cell>
          <cell r="I706" t="str">
            <v>31</v>
          </cell>
          <cell r="J706" t="str">
            <v>09/18/2018</v>
          </cell>
          <cell r="K706" t="str">
            <v>09/17/2019</v>
          </cell>
        </row>
        <row r="707">
          <cell r="A707" t="str">
            <v>400140</v>
          </cell>
          <cell r="B707" t="str">
            <v>Fordyce Samuel W Cha</v>
          </cell>
          <cell r="D707" t="str">
            <v>Hayat, Ghazala S.</v>
          </cell>
          <cell r="E707" t="str">
            <v>E40</v>
          </cell>
          <cell r="F707" t="str">
            <v>S12</v>
          </cell>
          <cell r="G707" t="str">
            <v>D204</v>
          </cell>
          <cell r="H707" t="str">
            <v xml:space="preserve"> </v>
          </cell>
          <cell r="I707" t="str">
            <v>41</v>
          </cell>
        </row>
        <row r="708">
          <cell r="A708" t="str">
            <v>400334</v>
          </cell>
          <cell r="B708" t="str">
            <v>Hofling Lecture-Quas</v>
          </cell>
          <cell r="D708" t="str">
            <v>Hayat, Ghazala S.</v>
          </cell>
          <cell r="E708" t="str">
            <v>E40</v>
          </cell>
          <cell r="F708" t="str">
            <v>S12</v>
          </cell>
          <cell r="G708" t="str">
            <v>D204</v>
          </cell>
          <cell r="H708" t="str">
            <v xml:space="preserve"> </v>
          </cell>
          <cell r="I708" t="str">
            <v>41</v>
          </cell>
        </row>
        <row r="709">
          <cell r="A709" t="str">
            <v>400471</v>
          </cell>
          <cell r="B709" t="str">
            <v>Solomon Memorial</v>
          </cell>
          <cell r="D709" t="str">
            <v>Hayat, Ghazala S.</v>
          </cell>
          <cell r="E709" t="str">
            <v>E40</v>
          </cell>
          <cell r="F709" t="str">
            <v>S12</v>
          </cell>
          <cell r="G709" t="str">
            <v>D204</v>
          </cell>
          <cell r="H709" t="str">
            <v xml:space="preserve"> </v>
          </cell>
          <cell r="I709" t="str">
            <v>41</v>
          </cell>
        </row>
        <row r="710">
          <cell r="A710" t="str">
            <v>401628</v>
          </cell>
          <cell r="B710" t="str">
            <v>Nasrallah Award</v>
          </cell>
          <cell r="D710" t="str">
            <v>Nasrallah, Henry A.</v>
          </cell>
          <cell r="E710" t="str">
            <v>E40</v>
          </cell>
          <cell r="F710" t="str">
            <v>S12</v>
          </cell>
          <cell r="G710" t="str">
            <v>D204</v>
          </cell>
          <cell r="H710" t="str">
            <v xml:space="preserve"> </v>
          </cell>
          <cell r="I710" t="str">
            <v>41</v>
          </cell>
        </row>
        <row r="711">
          <cell r="A711" t="str">
            <v>401667</v>
          </cell>
          <cell r="B711" t="str">
            <v>Nasrallah Lectureship</v>
          </cell>
          <cell r="D711" t="str">
            <v>Hayat, Ghazala S.</v>
          </cell>
          <cell r="E711" t="str">
            <v>E40</v>
          </cell>
          <cell r="F711" t="str">
            <v>S12</v>
          </cell>
          <cell r="G711" t="str">
            <v>D204</v>
          </cell>
          <cell r="H711" t="str">
            <v xml:space="preserve"> </v>
          </cell>
          <cell r="I711" t="str">
            <v>41</v>
          </cell>
        </row>
        <row r="712">
          <cell r="A712" t="str">
            <v>450193</v>
          </cell>
          <cell r="B712" t="str">
            <v>Auer Memorial</v>
          </cell>
          <cell r="D712" t="str">
            <v>Hayat, Ghazala S.</v>
          </cell>
          <cell r="E712" t="str">
            <v>E40</v>
          </cell>
          <cell r="F712" t="str">
            <v>S12</v>
          </cell>
          <cell r="G712" t="str">
            <v>D204</v>
          </cell>
          <cell r="H712" t="str">
            <v xml:space="preserve"> </v>
          </cell>
          <cell r="I712" t="str">
            <v>41</v>
          </cell>
        </row>
        <row r="713">
          <cell r="A713" t="str">
            <v>450214</v>
          </cell>
          <cell r="B713" t="str">
            <v>Visiting Professor</v>
          </cell>
          <cell r="D713" t="str">
            <v>Hayat, Ghazala S.</v>
          </cell>
          <cell r="E713" t="str">
            <v>E40</v>
          </cell>
          <cell r="F713" t="str">
            <v>S12</v>
          </cell>
          <cell r="G713" t="str">
            <v>D204</v>
          </cell>
          <cell r="H713" t="str">
            <v xml:space="preserve"> </v>
          </cell>
          <cell r="I713" t="str">
            <v>41</v>
          </cell>
        </row>
        <row r="714">
          <cell r="A714" t="str">
            <v>450359</v>
          </cell>
          <cell r="B714" t="str">
            <v>Grogan Francis M-Awa</v>
          </cell>
          <cell r="D714" t="str">
            <v>Hayat, Ghazala S.</v>
          </cell>
          <cell r="E714" t="str">
            <v>E40</v>
          </cell>
          <cell r="F714" t="str">
            <v>S12</v>
          </cell>
          <cell r="G714" t="str">
            <v>D204</v>
          </cell>
          <cell r="H714" t="str">
            <v xml:space="preserve"> </v>
          </cell>
          <cell r="I714" t="str">
            <v>41</v>
          </cell>
        </row>
        <row r="715">
          <cell r="A715" t="str">
            <v>885209</v>
          </cell>
          <cell r="B715" t="str">
            <v>A&amp;R Psychiatry</v>
          </cell>
          <cell r="D715" t="str">
            <v>Hayat, Ghazala S.</v>
          </cell>
          <cell r="E715" t="str">
            <v>E40</v>
          </cell>
          <cell r="F715" t="str">
            <v>S12</v>
          </cell>
          <cell r="G715" t="str">
            <v>D204</v>
          </cell>
          <cell r="H715" t="str">
            <v xml:space="preserve"> </v>
          </cell>
          <cell r="I715" t="str">
            <v>81</v>
          </cell>
        </row>
        <row r="716">
          <cell r="A716" t="str">
            <v>888010</v>
          </cell>
          <cell r="B716" t="str">
            <v>Psy - Administration</v>
          </cell>
          <cell r="D716" t="str">
            <v>Hayat, Ghazala S.</v>
          </cell>
          <cell r="E716" t="str">
            <v>E40</v>
          </cell>
          <cell r="F716" t="str">
            <v>S12</v>
          </cell>
          <cell r="G716" t="str">
            <v>D204</v>
          </cell>
          <cell r="H716" t="str">
            <v xml:space="preserve"> </v>
          </cell>
          <cell r="I716" t="str">
            <v>81</v>
          </cell>
        </row>
        <row r="717">
          <cell r="A717" t="str">
            <v>888011</v>
          </cell>
          <cell r="B717" t="str">
            <v>Adult Psychiatry</v>
          </cell>
          <cell r="D717" t="str">
            <v>Nasrallah, Henry A.</v>
          </cell>
          <cell r="E717" t="str">
            <v>E40</v>
          </cell>
          <cell r="F717" t="str">
            <v>S12</v>
          </cell>
          <cell r="G717" t="str">
            <v>D204</v>
          </cell>
          <cell r="H717" t="str">
            <v xml:space="preserve"> </v>
          </cell>
          <cell r="I717" t="str">
            <v>81</v>
          </cell>
        </row>
        <row r="718">
          <cell r="A718" t="str">
            <v>888012</v>
          </cell>
          <cell r="B718" t="str">
            <v>PS-Psychiatry Child</v>
          </cell>
          <cell r="D718" t="str">
            <v>Nasrallah, Henry A.</v>
          </cell>
          <cell r="E718" t="str">
            <v>E40</v>
          </cell>
          <cell r="F718" t="str">
            <v>S12</v>
          </cell>
          <cell r="G718" t="str">
            <v>D204</v>
          </cell>
          <cell r="H718" t="str">
            <v xml:space="preserve"> </v>
          </cell>
          <cell r="I718" t="str">
            <v>81</v>
          </cell>
        </row>
        <row r="719">
          <cell r="A719" t="str">
            <v>888013</v>
          </cell>
          <cell r="B719" t="str">
            <v>PS-Geriatric Psychiatry</v>
          </cell>
          <cell r="D719" t="str">
            <v>Nasrallah, Henry A.</v>
          </cell>
          <cell r="E719" t="str">
            <v>E40</v>
          </cell>
          <cell r="F719" t="str">
            <v>S12</v>
          </cell>
          <cell r="G719" t="str">
            <v>D204</v>
          </cell>
          <cell r="H719" t="str">
            <v xml:space="preserve"> </v>
          </cell>
          <cell r="I719" t="str">
            <v>81</v>
          </cell>
        </row>
        <row r="720">
          <cell r="A720" t="str">
            <v>888014</v>
          </cell>
          <cell r="B720" t="str">
            <v>PS-Neuropsychology</v>
          </cell>
          <cell r="D720" t="str">
            <v>Nasrallah, Henry A.</v>
          </cell>
          <cell r="E720" t="str">
            <v>E40</v>
          </cell>
          <cell r="F720" t="str">
            <v>S12</v>
          </cell>
          <cell r="G720" t="str">
            <v>D204</v>
          </cell>
          <cell r="H720" t="str">
            <v xml:space="preserve"> </v>
          </cell>
          <cell r="I720" t="str">
            <v>81</v>
          </cell>
        </row>
        <row r="721">
          <cell r="A721" t="str">
            <v>888015</v>
          </cell>
          <cell r="B721" t="str">
            <v>PS-Psychology</v>
          </cell>
          <cell r="D721" t="str">
            <v>Nasrallah, Henry A.</v>
          </cell>
          <cell r="E721" t="str">
            <v>E40</v>
          </cell>
          <cell r="F721" t="str">
            <v>S12</v>
          </cell>
          <cell r="G721" t="str">
            <v>D204</v>
          </cell>
          <cell r="H721" t="str">
            <v xml:space="preserve"> </v>
          </cell>
          <cell r="I721" t="str">
            <v>81</v>
          </cell>
        </row>
        <row r="722">
          <cell r="A722" t="str">
            <v>888765</v>
          </cell>
          <cell r="B722" t="str">
            <v>Rsdt Psych Adult</v>
          </cell>
          <cell r="D722" t="str">
            <v>Hayat, Ghazala S.</v>
          </cell>
          <cell r="E722" t="str">
            <v>E40</v>
          </cell>
          <cell r="F722" t="str">
            <v>S12</v>
          </cell>
          <cell r="G722" t="str">
            <v>D204</v>
          </cell>
          <cell r="H722" t="str">
            <v xml:space="preserve"> </v>
          </cell>
          <cell r="I722" t="str">
            <v>81</v>
          </cell>
        </row>
        <row r="723">
          <cell r="A723" t="str">
            <v>888767</v>
          </cell>
          <cell r="B723" t="str">
            <v>Rsdt Psych Geriatric</v>
          </cell>
          <cell r="D723" t="str">
            <v>Hayat, Ghazala S.</v>
          </cell>
          <cell r="E723" t="str">
            <v>E40</v>
          </cell>
          <cell r="F723" t="str">
            <v>S12</v>
          </cell>
          <cell r="G723" t="str">
            <v>D204</v>
          </cell>
          <cell r="H723" t="str">
            <v xml:space="preserve"> </v>
          </cell>
          <cell r="I723" t="str">
            <v>81</v>
          </cell>
        </row>
        <row r="724">
          <cell r="A724" t="str">
            <v>121221</v>
          </cell>
          <cell r="B724" t="str">
            <v>Ob-Gyn</v>
          </cell>
          <cell r="D724" t="str">
            <v>McLennan, Mary T.</v>
          </cell>
          <cell r="E724" t="str">
            <v>E40</v>
          </cell>
          <cell r="F724" t="str">
            <v>S12</v>
          </cell>
          <cell r="G724" t="str">
            <v>D206</v>
          </cell>
          <cell r="H724" t="str">
            <v>Z401</v>
          </cell>
          <cell r="I724" t="str">
            <v>11</v>
          </cell>
        </row>
        <row r="725">
          <cell r="A725" t="str">
            <v>181216</v>
          </cell>
          <cell r="B725" t="str">
            <v>HSC Endow Sub-Ob/Gyn</v>
          </cell>
          <cell r="D725" t="str">
            <v>McLennan, Mary T.</v>
          </cell>
          <cell r="E725" t="str">
            <v>E40</v>
          </cell>
          <cell r="F725" t="str">
            <v>S12</v>
          </cell>
          <cell r="G725" t="str">
            <v>D206</v>
          </cell>
          <cell r="H725" t="str">
            <v>Z401</v>
          </cell>
          <cell r="I725" t="str">
            <v>11</v>
          </cell>
        </row>
        <row r="726">
          <cell r="A726" t="str">
            <v>200086</v>
          </cell>
          <cell r="B726" t="str">
            <v>Ob Gyn Clinical Rese</v>
          </cell>
          <cell r="D726" t="str">
            <v>McLennan, Mary T.</v>
          </cell>
          <cell r="E726" t="str">
            <v>E40</v>
          </cell>
          <cell r="F726" t="str">
            <v>S12</v>
          </cell>
          <cell r="G726" t="str">
            <v>D206</v>
          </cell>
          <cell r="H726" t="str">
            <v>Z406</v>
          </cell>
          <cell r="I726" t="str">
            <v>21</v>
          </cell>
        </row>
        <row r="727">
          <cell r="A727" t="str">
            <v>200718</v>
          </cell>
          <cell r="B727" t="str">
            <v>Ob-Gyn Visiting Spea</v>
          </cell>
          <cell r="D727" t="str">
            <v>McLennan, Mary T.</v>
          </cell>
          <cell r="E727" t="str">
            <v>E40</v>
          </cell>
          <cell r="F727" t="str">
            <v>S12</v>
          </cell>
          <cell r="G727" t="str">
            <v>D206</v>
          </cell>
          <cell r="H727" t="str">
            <v>Z401</v>
          </cell>
          <cell r="I727" t="str">
            <v>21</v>
          </cell>
        </row>
        <row r="728">
          <cell r="A728" t="str">
            <v>201127</v>
          </cell>
          <cell r="B728" t="str">
            <v>Ob/Gyn IC</v>
          </cell>
          <cell r="D728" t="str">
            <v>McLennan, Mary T.</v>
          </cell>
          <cell r="E728" t="str">
            <v>E40</v>
          </cell>
          <cell r="F728" t="str">
            <v>S12</v>
          </cell>
          <cell r="G728" t="str">
            <v>D206</v>
          </cell>
          <cell r="H728" t="str">
            <v>Z401</v>
          </cell>
          <cell r="I728" t="str">
            <v>21</v>
          </cell>
        </row>
        <row r="729">
          <cell r="A729" t="str">
            <v>201614</v>
          </cell>
          <cell r="B729" t="str">
            <v>Rsdt Ob/Gyn</v>
          </cell>
          <cell r="D729" t="str">
            <v>McLennan, Mary T.</v>
          </cell>
          <cell r="E729" t="str">
            <v>E40</v>
          </cell>
          <cell r="F729" t="str">
            <v>S12</v>
          </cell>
          <cell r="G729" t="str">
            <v>D206</v>
          </cell>
          <cell r="H729" t="str">
            <v>Z401</v>
          </cell>
          <cell r="I729" t="str">
            <v>21</v>
          </cell>
        </row>
        <row r="730">
          <cell r="A730" t="str">
            <v>202214</v>
          </cell>
          <cell r="B730" t="str">
            <v>SOM ObGyn Dept Pool</v>
          </cell>
          <cell r="D730" t="str">
            <v>McLennan, Mary T.</v>
          </cell>
          <cell r="E730" t="str">
            <v>E40</v>
          </cell>
          <cell r="F730" t="str">
            <v>S12</v>
          </cell>
          <cell r="G730" t="str">
            <v>D206</v>
          </cell>
          <cell r="H730" t="str">
            <v>Z401</v>
          </cell>
          <cell r="I730" t="str">
            <v>21</v>
          </cell>
        </row>
        <row r="731">
          <cell r="A731" t="str">
            <v>202859</v>
          </cell>
          <cell r="B731" t="str">
            <v>Blaskiewicz Ob/Gyn</v>
          </cell>
          <cell r="D731" t="str">
            <v>McLennan, Mary T.</v>
          </cell>
          <cell r="E731" t="str">
            <v>E40</v>
          </cell>
          <cell r="F731" t="str">
            <v>S12</v>
          </cell>
          <cell r="G731" t="str">
            <v>D206</v>
          </cell>
          <cell r="H731" t="str">
            <v>Z401</v>
          </cell>
          <cell r="I731" t="str">
            <v>21</v>
          </cell>
        </row>
        <row r="732">
          <cell r="A732" t="str">
            <v>203327</v>
          </cell>
          <cell r="B732" t="str">
            <v>Ob/Gyn Chair Package</v>
          </cell>
          <cell r="D732" t="str">
            <v>McLennan, Mary T.</v>
          </cell>
          <cell r="E732" t="str">
            <v>E40</v>
          </cell>
          <cell r="F732" t="str">
            <v>S12</v>
          </cell>
          <cell r="G732" t="str">
            <v>D206</v>
          </cell>
          <cell r="H732" t="str">
            <v>Z401</v>
          </cell>
          <cell r="I732" t="str">
            <v>21</v>
          </cell>
        </row>
        <row r="733">
          <cell r="A733" t="str">
            <v>203449</v>
          </cell>
          <cell r="B733" t="str">
            <v>WISH Program Fund</v>
          </cell>
          <cell r="D733" t="str">
            <v>McLennan, Mary T.</v>
          </cell>
          <cell r="E733" t="str">
            <v>E40</v>
          </cell>
          <cell r="F733" t="str">
            <v>S12</v>
          </cell>
          <cell r="G733" t="str">
            <v>D206</v>
          </cell>
          <cell r="H733" t="str">
            <v>Z403</v>
          </cell>
          <cell r="I733" t="str">
            <v>21</v>
          </cell>
        </row>
        <row r="734">
          <cell r="A734" t="str">
            <v>203450</v>
          </cell>
          <cell r="B734" t="str">
            <v>RRM Fund</v>
          </cell>
          <cell r="D734" t="str">
            <v>McLennan, Mary T.</v>
          </cell>
          <cell r="E734" t="str">
            <v>E40</v>
          </cell>
          <cell r="F734" t="str">
            <v>S12</v>
          </cell>
          <cell r="G734" t="str">
            <v>D206</v>
          </cell>
          <cell r="H734" t="str">
            <v>Z409</v>
          </cell>
          <cell r="I734" t="str">
            <v>21</v>
          </cell>
        </row>
        <row r="735">
          <cell r="A735" t="str">
            <v>260457</v>
          </cell>
          <cell r="B735" t="str">
            <v>IDC-Recovy-Xynos</v>
          </cell>
          <cell r="D735" t="str">
            <v>Xynos, Francisco P.</v>
          </cell>
          <cell r="E735" t="str">
            <v>E40</v>
          </cell>
          <cell r="F735" t="str">
            <v>S12</v>
          </cell>
          <cell r="G735" t="str">
            <v>D206</v>
          </cell>
          <cell r="H735" t="str">
            <v>Z404</v>
          </cell>
          <cell r="I735" t="str">
            <v>21</v>
          </cell>
        </row>
        <row r="736">
          <cell r="A736" t="str">
            <v>260516</v>
          </cell>
          <cell r="B736" t="str">
            <v>IDC Recovy-Mathews</v>
          </cell>
          <cell r="D736" t="str">
            <v>Mathews, Katherine J.</v>
          </cell>
          <cell r="E736" t="str">
            <v>E40</v>
          </cell>
          <cell r="F736" t="str">
            <v>S12</v>
          </cell>
          <cell r="G736" t="str">
            <v>D206</v>
          </cell>
          <cell r="H736" t="str">
            <v>Z406</v>
          </cell>
          <cell r="I736" t="str">
            <v>21</v>
          </cell>
        </row>
        <row r="737">
          <cell r="A737" t="str">
            <v>281954</v>
          </cell>
          <cell r="B737" t="str">
            <v>COOK Myosite</v>
          </cell>
          <cell r="D737" t="str">
            <v>Leong, Fah Che</v>
          </cell>
          <cell r="E737" t="str">
            <v>E40</v>
          </cell>
          <cell r="F737" t="str">
            <v>S12</v>
          </cell>
          <cell r="G737" t="str">
            <v>D206</v>
          </cell>
          <cell r="H737" t="str">
            <v>Z408</v>
          </cell>
          <cell r="I737" t="str">
            <v>21</v>
          </cell>
          <cell r="J737" t="str">
            <v>12/16/2015</v>
          </cell>
          <cell r="K737" t="str">
            <v>12/31/2019</v>
          </cell>
        </row>
        <row r="738">
          <cell r="A738" t="str">
            <v>295530</v>
          </cell>
          <cell r="B738" t="str">
            <v>Maternal Ob/Gyn Dev</v>
          </cell>
          <cell r="D738" t="str">
            <v>McLennan, Mary T.</v>
          </cell>
          <cell r="E738" t="str">
            <v>E40</v>
          </cell>
          <cell r="F738" t="str">
            <v>S12</v>
          </cell>
          <cell r="G738" t="str">
            <v>D206</v>
          </cell>
          <cell r="H738" t="str">
            <v>Z403</v>
          </cell>
          <cell r="I738" t="str">
            <v>21</v>
          </cell>
        </row>
        <row r="739">
          <cell r="A739" t="str">
            <v>295539</v>
          </cell>
          <cell r="B739" t="str">
            <v>General Ob/Gyn-Dev</v>
          </cell>
          <cell r="D739" t="str">
            <v>McLennan, Mary T.</v>
          </cell>
          <cell r="E739" t="str">
            <v>E40</v>
          </cell>
          <cell r="F739" t="str">
            <v>S12</v>
          </cell>
          <cell r="G739" t="str">
            <v>D206</v>
          </cell>
          <cell r="H739" t="str">
            <v>Z402</v>
          </cell>
          <cell r="I739" t="str">
            <v>21</v>
          </cell>
        </row>
        <row r="740">
          <cell r="A740" t="str">
            <v>295540</v>
          </cell>
          <cell r="B740" t="str">
            <v>Oncology Ob/Gyn-Dev</v>
          </cell>
          <cell r="D740" t="str">
            <v>Kao, Ming-Shian</v>
          </cell>
          <cell r="E740" t="str">
            <v>E40</v>
          </cell>
          <cell r="F740" t="str">
            <v>S12</v>
          </cell>
          <cell r="G740" t="str">
            <v>D206</v>
          </cell>
          <cell r="H740" t="str">
            <v>Z404</v>
          </cell>
          <cell r="I740" t="str">
            <v>21</v>
          </cell>
        </row>
        <row r="741">
          <cell r="A741" t="str">
            <v>295541</v>
          </cell>
          <cell r="B741" t="str">
            <v>Admin Ob/Gyn-Dev</v>
          </cell>
          <cell r="D741" t="str">
            <v>McLennan, Mary T.</v>
          </cell>
          <cell r="E741" t="str">
            <v>E40</v>
          </cell>
          <cell r="F741" t="str">
            <v>S12</v>
          </cell>
          <cell r="G741" t="str">
            <v>D206</v>
          </cell>
          <cell r="H741" t="str">
            <v>Z401</v>
          </cell>
          <cell r="I741" t="str">
            <v>21</v>
          </cell>
        </row>
        <row r="742">
          <cell r="A742" t="str">
            <v>295543</v>
          </cell>
          <cell r="B742" t="str">
            <v>Urogynecology-Dev</v>
          </cell>
          <cell r="D742" t="str">
            <v>McLennan, Mary T.</v>
          </cell>
          <cell r="E742" t="str">
            <v>E40</v>
          </cell>
          <cell r="F742" t="str">
            <v>S12</v>
          </cell>
          <cell r="G742" t="str">
            <v>D206</v>
          </cell>
          <cell r="H742" t="str">
            <v>Z408</v>
          </cell>
          <cell r="I742" t="str">
            <v>21</v>
          </cell>
        </row>
        <row r="743">
          <cell r="A743" t="str">
            <v>310664</v>
          </cell>
          <cell r="B743" t="str">
            <v>St. Louis Fetal Care Institute - P</v>
          </cell>
          <cell r="C743" t="str">
            <v>Vlastos, Emanuel J.</v>
          </cell>
          <cell r="D743" t="str">
            <v>Mathews, Katherine J.</v>
          </cell>
          <cell r="E743" t="str">
            <v>E40</v>
          </cell>
          <cell r="F743" t="str">
            <v>S12</v>
          </cell>
          <cell r="G743" t="str">
            <v>D206</v>
          </cell>
          <cell r="H743" t="str">
            <v>Z403</v>
          </cell>
          <cell r="I743" t="str">
            <v>31</v>
          </cell>
          <cell r="J743" t="str">
            <v>12/01/2015</v>
          </cell>
          <cell r="K743" t="str">
            <v>07/31/2018</v>
          </cell>
        </row>
        <row r="744">
          <cell r="A744" t="str">
            <v>310758</v>
          </cell>
          <cell r="B744" t="str">
            <v>2017 Sheep Study</v>
          </cell>
          <cell r="C744" t="str">
            <v>Vricella, Laura K.</v>
          </cell>
          <cell r="D744" t="str">
            <v>Altman, Erik</v>
          </cell>
          <cell r="E744" t="str">
            <v>E40</v>
          </cell>
          <cell r="F744" t="str">
            <v>S12</v>
          </cell>
          <cell r="G744" t="str">
            <v>D206</v>
          </cell>
          <cell r="H744" t="str">
            <v>Z403</v>
          </cell>
          <cell r="I744" t="str">
            <v>31</v>
          </cell>
          <cell r="J744" t="str">
            <v>03/10/2017</v>
          </cell>
          <cell r="K744" t="str">
            <v>05/15/2017</v>
          </cell>
        </row>
        <row r="745">
          <cell r="A745" t="str">
            <v>400484</v>
          </cell>
          <cell r="B745" t="str">
            <v>Petrie Memorial</v>
          </cell>
          <cell r="D745" t="str">
            <v>McLennan, Mary T.</v>
          </cell>
          <cell r="E745" t="str">
            <v>E40</v>
          </cell>
          <cell r="F745" t="str">
            <v>S12</v>
          </cell>
          <cell r="G745" t="str">
            <v>D206</v>
          </cell>
          <cell r="H745" t="str">
            <v>Z401</v>
          </cell>
          <cell r="I745" t="str">
            <v>41</v>
          </cell>
        </row>
        <row r="746">
          <cell r="A746" t="str">
            <v>808080</v>
          </cell>
          <cell r="B746" t="str">
            <v>A/R Ob Gyn St Marys</v>
          </cell>
          <cell r="D746" t="str">
            <v>Whitworth, Gary L.</v>
          </cell>
          <cell r="E746" t="str">
            <v>E40</v>
          </cell>
          <cell r="F746" t="str">
            <v>S12</v>
          </cell>
          <cell r="G746" t="str">
            <v>D206</v>
          </cell>
          <cell r="H746" t="str">
            <v xml:space="preserve"> </v>
          </cell>
          <cell r="I746" t="str">
            <v>81</v>
          </cell>
        </row>
        <row r="747">
          <cell r="A747" t="str">
            <v>808081</v>
          </cell>
          <cell r="B747" t="str">
            <v>A/R Ob Gyn Depaul</v>
          </cell>
          <cell r="D747" t="str">
            <v>Whitworth, Gary L.</v>
          </cell>
          <cell r="E747" t="str">
            <v>E40</v>
          </cell>
          <cell r="F747" t="str">
            <v>S12</v>
          </cell>
          <cell r="G747" t="str">
            <v>D206</v>
          </cell>
          <cell r="H747" t="str">
            <v xml:space="preserve"> </v>
          </cell>
          <cell r="I747" t="str">
            <v>81</v>
          </cell>
        </row>
        <row r="748">
          <cell r="A748" t="str">
            <v>808140</v>
          </cell>
          <cell r="B748" t="str">
            <v>A/R Ob/Gyn StlCounty</v>
          </cell>
          <cell r="D748" t="str">
            <v>Whitworth, Gary L.</v>
          </cell>
          <cell r="E748" t="str">
            <v>E40</v>
          </cell>
          <cell r="F748" t="str">
            <v>S12</v>
          </cell>
          <cell r="G748" t="str">
            <v>D206</v>
          </cell>
          <cell r="H748" t="str">
            <v xml:space="preserve"> </v>
          </cell>
          <cell r="I748" t="str">
            <v>81</v>
          </cell>
        </row>
        <row r="749">
          <cell r="A749" t="str">
            <v>885149</v>
          </cell>
          <cell r="B749" t="str">
            <v>A&amp;R Ob/Gyn</v>
          </cell>
          <cell r="D749" t="str">
            <v>McLennan, Mary T.</v>
          </cell>
          <cell r="E749" t="str">
            <v>E40</v>
          </cell>
          <cell r="F749" t="str">
            <v>S12</v>
          </cell>
          <cell r="G749" t="str">
            <v>D206</v>
          </cell>
          <cell r="H749" t="str">
            <v>Z401</v>
          </cell>
          <cell r="I749" t="str">
            <v>81</v>
          </cell>
        </row>
        <row r="750">
          <cell r="A750" t="str">
            <v>887214</v>
          </cell>
          <cell r="B750" t="str">
            <v>Onc Ob/Gyn-TBA</v>
          </cell>
          <cell r="D750" t="str">
            <v>McLennan, Mary T.</v>
          </cell>
          <cell r="E750" t="str">
            <v>E40</v>
          </cell>
          <cell r="F750" t="str">
            <v>S12</v>
          </cell>
          <cell r="G750" t="str">
            <v>D206</v>
          </cell>
          <cell r="H750" t="str">
            <v>Z404</v>
          </cell>
          <cell r="I750" t="str">
            <v>81</v>
          </cell>
        </row>
        <row r="751">
          <cell r="A751" t="str">
            <v>887250</v>
          </cell>
          <cell r="B751" t="str">
            <v>Uro/Gynecology</v>
          </cell>
          <cell r="D751" t="str">
            <v>McLennan, Mary T.</v>
          </cell>
          <cell r="E751" t="str">
            <v>E40</v>
          </cell>
          <cell r="F751" t="str">
            <v>S12</v>
          </cell>
          <cell r="G751" t="str">
            <v>D206</v>
          </cell>
          <cell r="H751" t="str">
            <v>Z408</v>
          </cell>
          <cell r="I751" t="str">
            <v>81</v>
          </cell>
        </row>
        <row r="752">
          <cell r="A752" t="str">
            <v>887314</v>
          </cell>
          <cell r="B752" t="str">
            <v>MIGS</v>
          </cell>
          <cell r="D752" t="str">
            <v>McLennan, Mary T.</v>
          </cell>
          <cell r="E752" t="str">
            <v>E40</v>
          </cell>
          <cell r="F752" t="str">
            <v>S12</v>
          </cell>
          <cell r="G752" t="str">
            <v>D206</v>
          </cell>
          <cell r="H752" t="str">
            <v>Z409</v>
          </cell>
          <cell r="I752" t="str">
            <v>81</v>
          </cell>
        </row>
        <row r="753">
          <cell r="A753" t="str">
            <v>887713</v>
          </cell>
          <cell r="B753" t="str">
            <v>St. Luke's Pract</v>
          </cell>
          <cell r="D753" t="str">
            <v>McLennan, Mary T.</v>
          </cell>
          <cell r="E753" t="str">
            <v>E40</v>
          </cell>
          <cell r="F753" t="str">
            <v>S12</v>
          </cell>
          <cell r="G753" t="str">
            <v>D206</v>
          </cell>
          <cell r="H753" t="str">
            <v>Z407</v>
          </cell>
          <cell r="I753" t="str">
            <v>81</v>
          </cell>
        </row>
        <row r="754">
          <cell r="A754" t="str">
            <v>887910</v>
          </cell>
          <cell r="B754" t="str">
            <v>Ob/Gyn-Admin</v>
          </cell>
          <cell r="D754" t="str">
            <v>McLennan, Mary T.</v>
          </cell>
          <cell r="E754" t="str">
            <v>E40</v>
          </cell>
          <cell r="F754" t="str">
            <v>S12</v>
          </cell>
          <cell r="G754" t="str">
            <v>D206</v>
          </cell>
          <cell r="H754" t="str">
            <v>Z401</v>
          </cell>
          <cell r="I754" t="str">
            <v>81</v>
          </cell>
        </row>
        <row r="755">
          <cell r="A755" t="str">
            <v>887911</v>
          </cell>
          <cell r="B755" t="str">
            <v>General Ob/Gyn</v>
          </cell>
          <cell r="D755" t="str">
            <v>McLennan, Mary T.</v>
          </cell>
          <cell r="E755" t="str">
            <v>E40</v>
          </cell>
          <cell r="F755" t="str">
            <v>S12</v>
          </cell>
          <cell r="G755" t="str">
            <v>D206</v>
          </cell>
          <cell r="H755" t="str">
            <v>Z402</v>
          </cell>
          <cell r="I755" t="str">
            <v>81</v>
          </cell>
        </row>
        <row r="756">
          <cell r="A756" t="str">
            <v>887912</v>
          </cell>
          <cell r="B756" t="str">
            <v>Maternal/Fetal</v>
          </cell>
          <cell r="D756" t="str">
            <v>McLennan, Mary T.</v>
          </cell>
          <cell r="E756" t="str">
            <v>E40</v>
          </cell>
          <cell r="F756" t="str">
            <v>S12</v>
          </cell>
          <cell r="G756" t="str">
            <v>D206</v>
          </cell>
          <cell r="H756" t="str">
            <v>Z403</v>
          </cell>
          <cell r="I756" t="str">
            <v>81</v>
          </cell>
        </row>
        <row r="757">
          <cell r="A757" t="str">
            <v>887913</v>
          </cell>
          <cell r="B757" t="str">
            <v>Gyn Oncology</v>
          </cell>
          <cell r="D757" t="str">
            <v>McLennan, Mary T.</v>
          </cell>
          <cell r="E757" t="str">
            <v>E40</v>
          </cell>
          <cell r="F757" t="str">
            <v>S12</v>
          </cell>
          <cell r="G757" t="str">
            <v>D206</v>
          </cell>
          <cell r="H757" t="str">
            <v>Z404</v>
          </cell>
          <cell r="I757" t="str">
            <v>81</v>
          </cell>
        </row>
        <row r="758">
          <cell r="A758" t="str">
            <v>887914</v>
          </cell>
          <cell r="B758" t="str">
            <v>Repo Endo/Inf-Thomur</v>
          </cell>
          <cell r="D758" t="str">
            <v>McLennan, Mary T.</v>
          </cell>
          <cell r="E758" t="str">
            <v>E40</v>
          </cell>
          <cell r="F758" t="str">
            <v>S12</v>
          </cell>
          <cell r="G758" t="str">
            <v>D206</v>
          </cell>
          <cell r="H758" t="str">
            <v>Z405</v>
          </cell>
          <cell r="I758" t="str">
            <v>81</v>
          </cell>
        </row>
        <row r="759">
          <cell r="A759" t="str">
            <v>887915</v>
          </cell>
          <cell r="B759" t="str">
            <v>Research/Faculty</v>
          </cell>
          <cell r="D759" t="str">
            <v>McLennan, Mary T.</v>
          </cell>
          <cell r="E759" t="str">
            <v>E40</v>
          </cell>
          <cell r="F759" t="str">
            <v>S12</v>
          </cell>
          <cell r="G759" t="str">
            <v>D206</v>
          </cell>
          <cell r="H759" t="str">
            <v>Z406</v>
          </cell>
          <cell r="I759" t="str">
            <v>81</v>
          </cell>
        </row>
        <row r="760">
          <cell r="A760" t="str">
            <v>887916</v>
          </cell>
          <cell r="B760" t="str">
            <v>Bellevue Practice</v>
          </cell>
          <cell r="D760" t="str">
            <v>McLennan, Mary T.</v>
          </cell>
          <cell r="E760" t="str">
            <v>E40</v>
          </cell>
          <cell r="F760" t="str">
            <v>S12</v>
          </cell>
          <cell r="G760" t="str">
            <v>D206</v>
          </cell>
          <cell r="H760" t="str">
            <v>Z407</v>
          </cell>
          <cell r="I760" t="str">
            <v>81</v>
          </cell>
        </row>
        <row r="761">
          <cell r="A761" t="str">
            <v>887917</v>
          </cell>
          <cell r="B761" t="str">
            <v>Uro/Gyn-Mclennan</v>
          </cell>
          <cell r="D761" t="str">
            <v>McLennan, Mary T.</v>
          </cell>
          <cell r="E761" t="str">
            <v>E40</v>
          </cell>
          <cell r="F761" t="str">
            <v>S12</v>
          </cell>
          <cell r="G761" t="str">
            <v>D206</v>
          </cell>
          <cell r="H761" t="str">
            <v>Z408</v>
          </cell>
          <cell r="I761" t="str">
            <v>81</v>
          </cell>
        </row>
        <row r="762">
          <cell r="A762" t="str">
            <v>887919</v>
          </cell>
          <cell r="B762" t="str">
            <v>Obgyn Infusion Ctr</v>
          </cell>
          <cell r="D762" t="str">
            <v>McLennan, Mary T.</v>
          </cell>
          <cell r="E762" t="str">
            <v>E40</v>
          </cell>
          <cell r="F762" t="str">
            <v>S12</v>
          </cell>
          <cell r="G762" t="str">
            <v>D206</v>
          </cell>
          <cell r="H762" t="str">
            <v>Z407</v>
          </cell>
          <cell r="I762" t="str">
            <v>81</v>
          </cell>
        </row>
        <row r="763">
          <cell r="A763" t="str">
            <v>888768</v>
          </cell>
          <cell r="B763" t="str">
            <v>Rsdt Obgyn General</v>
          </cell>
          <cell r="D763" t="str">
            <v>McLennan, Mary T.</v>
          </cell>
          <cell r="E763" t="str">
            <v>E40</v>
          </cell>
          <cell r="F763" t="str">
            <v>S12</v>
          </cell>
          <cell r="G763" t="str">
            <v>D206</v>
          </cell>
          <cell r="H763" t="str">
            <v>Z402</v>
          </cell>
          <cell r="I763" t="str">
            <v>81</v>
          </cell>
        </row>
        <row r="764">
          <cell r="A764" t="str">
            <v>181217</v>
          </cell>
          <cell r="B764" t="str">
            <v>HSC Endow Sub-Derm</v>
          </cell>
          <cell r="D764" t="str">
            <v>Glaser, Dee A.</v>
          </cell>
          <cell r="E764" t="str">
            <v>E40</v>
          </cell>
          <cell r="F764" t="str">
            <v>S12</v>
          </cell>
          <cell r="G764" t="str">
            <v>D207</v>
          </cell>
          <cell r="H764" t="str">
            <v xml:space="preserve"> </v>
          </cell>
          <cell r="I764" t="str">
            <v>11</v>
          </cell>
        </row>
        <row r="765">
          <cell r="A765" t="str">
            <v>201615</v>
          </cell>
          <cell r="B765" t="str">
            <v>Rsdt Dermatology</v>
          </cell>
          <cell r="D765" t="str">
            <v>Glaser, Dee A.</v>
          </cell>
          <cell r="E765" t="str">
            <v>E40</v>
          </cell>
          <cell r="F765" t="str">
            <v>S12</v>
          </cell>
          <cell r="G765" t="str">
            <v>D207</v>
          </cell>
          <cell r="H765" t="str">
            <v xml:space="preserve"> </v>
          </cell>
          <cell r="I765" t="str">
            <v>21</v>
          </cell>
        </row>
        <row r="766">
          <cell r="A766" t="str">
            <v>201769</v>
          </cell>
          <cell r="B766" t="str">
            <v>Derm Chair Set Up</v>
          </cell>
          <cell r="D766" t="str">
            <v>Glaser, Dee A.</v>
          </cell>
          <cell r="E766" t="str">
            <v>E40</v>
          </cell>
          <cell r="F766" t="str">
            <v>S12</v>
          </cell>
          <cell r="G766" t="str">
            <v>D207</v>
          </cell>
          <cell r="H766" t="str">
            <v xml:space="preserve"> </v>
          </cell>
          <cell r="I766" t="str">
            <v>21</v>
          </cell>
        </row>
        <row r="767">
          <cell r="A767" t="str">
            <v>202211</v>
          </cell>
          <cell r="B767" t="str">
            <v>SOM Derm Dept Pool</v>
          </cell>
          <cell r="D767" t="str">
            <v>Glaser, Dee A.</v>
          </cell>
          <cell r="E767" t="str">
            <v>E40</v>
          </cell>
          <cell r="F767" t="str">
            <v>S12</v>
          </cell>
          <cell r="G767" t="str">
            <v>D207</v>
          </cell>
          <cell r="H767" t="str">
            <v xml:space="preserve"> </v>
          </cell>
          <cell r="I767" t="str">
            <v>21</v>
          </cell>
        </row>
        <row r="768">
          <cell r="A768" t="str">
            <v>202368</v>
          </cell>
          <cell r="B768" t="str">
            <v>Derm Research Fund</v>
          </cell>
          <cell r="D768" t="str">
            <v>Glaser, Dee A.</v>
          </cell>
          <cell r="E768" t="str">
            <v>E40</v>
          </cell>
          <cell r="F768" t="str">
            <v>S12</v>
          </cell>
          <cell r="G768" t="str">
            <v>D207</v>
          </cell>
          <cell r="H768" t="str">
            <v xml:space="preserve"> </v>
          </cell>
          <cell r="I768" t="str">
            <v>21</v>
          </cell>
        </row>
        <row r="769">
          <cell r="A769" t="str">
            <v>202370</v>
          </cell>
          <cell r="B769" t="str">
            <v>Dermatology Friends</v>
          </cell>
          <cell r="D769" t="str">
            <v>Glaser, Dee A.</v>
          </cell>
          <cell r="E769" t="str">
            <v>E40</v>
          </cell>
          <cell r="F769" t="str">
            <v>S12</v>
          </cell>
          <cell r="G769" t="str">
            <v>D207</v>
          </cell>
          <cell r="H769" t="str">
            <v xml:space="preserve"> </v>
          </cell>
          <cell r="I769" t="str">
            <v>21</v>
          </cell>
        </row>
        <row r="770">
          <cell r="A770" t="str">
            <v>260048</v>
          </cell>
          <cell r="B770" t="str">
            <v>Derm-IDC Recovy</v>
          </cell>
          <cell r="D770" t="str">
            <v>Glaser, Dee A.</v>
          </cell>
          <cell r="E770" t="str">
            <v>E40</v>
          </cell>
          <cell r="F770" t="str">
            <v>S12</v>
          </cell>
          <cell r="G770" t="str">
            <v>D207</v>
          </cell>
          <cell r="H770" t="str">
            <v xml:space="preserve"> </v>
          </cell>
          <cell r="I770" t="str">
            <v>21</v>
          </cell>
        </row>
        <row r="771">
          <cell r="A771" t="str">
            <v>260387</v>
          </cell>
          <cell r="B771" t="str">
            <v>IDC Recovy-Hurley</v>
          </cell>
          <cell r="D771" t="str">
            <v>Hurley, Maria Y.</v>
          </cell>
          <cell r="E771" t="str">
            <v>E40</v>
          </cell>
          <cell r="F771" t="str">
            <v>S12</v>
          </cell>
          <cell r="G771" t="str">
            <v>D207</v>
          </cell>
          <cell r="H771" t="str">
            <v xml:space="preserve"> </v>
          </cell>
          <cell r="I771" t="str">
            <v>21</v>
          </cell>
        </row>
        <row r="772">
          <cell r="A772" t="str">
            <v>281552</v>
          </cell>
          <cell r="B772" t="str">
            <v>Centocor-PSOLAR</v>
          </cell>
          <cell r="D772" t="str">
            <v>Hurley, Maria Y.</v>
          </cell>
          <cell r="E772" t="str">
            <v>E40</v>
          </cell>
          <cell r="F772" t="str">
            <v>S12</v>
          </cell>
          <cell r="G772" t="str">
            <v>D207</v>
          </cell>
          <cell r="H772" t="str">
            <v xml:space="preserve"> </v>
          </cell>
          <cell r="I772" t="str">
            <v>21</v>
          </cell>
          <cell r="J772" t="str">
            <v>10/14/2009</v>
          </cell>
          <cell r="K772" t="str">
            <v>06/30/2021</v>
          </cell>
        </row>
        <row r="773">
          <cell r="A773" t="str">
            <v>281719</v>
          </cell>
          <cell r="B773" t="str">
            <v>Pfizer A3921061</v>
          </cell>
          <cell r="D773" t="str">
            <v>Hurley, Maria Y.</v>
          </cell>
          <cell r="E773" t="str">
            <v>E40</v>
          </cell>
          <cell r="F773" t="str">
            <v>S12</v>
          </cell>
          <cell r="G773" t="str">
            <v>D207</v>
          </cell>
          <cell r="H773" t="str">
            <v xml:space="preserve"> </v>
          </cell>
          <cell r="I773" t="str">
            <v>21</v>
          </cell>
          <cell r="J773" t="str">
            <v>06/06/2011</v>
          </cell>
          <cell r="K773" t="str">
            <v>06/30/2018</v>
          </cell>
        </row>
        <row r="774">
          <cell r="A774" t="str">
            <v>281739</v>
          </cell>
          <cell r="B774" t="str">
            <v>AMAGINE- 1 Study</v>
          </cell>
          <cell r="D774" t="str">
            <v>Hurley, Maria Y.</v>
          </cell>
          <cell r="E774" t="str">
            <v>E40</v>
          </cell>
          <cell r="F774" t="str">
            <v>S12</v>
          </cell>
          <cell r="G774" t="str">
            <v>D207</v>
          </cell>
          <cell r="H774" t="str">
            <v xml:space="preserve"> </v>
          </cell>
          <cell r="I774" t="str">
            <v>21</v>
          </cell>
          <cell r="J774" t="str">
            <v>08/23/2012</v>
          </cell>
          <cell r="K774" t="str">
            <v>08/31/2018</v>
          </cell>
        </row>
        <row r="775">
          <cell r="A775" t="str">
            <v>281762</v>
          </cell>
          <cell r="B775" t="str">
            <v>ML28296 RegiSONIC</v>
          </cell>
          <cell r="D775" t="str">
            <v>Maher, Ian A.</v>
          </cell>
          <cell r="E775" t="str">
            <v>E40</v>
          </cell>
          <cell r="F775" t="str">
            <v>S12</v>
          </cell>
          <cell r="G775" t="str">
            <v>D207</v>
          </cell>
          <cell r="H775" t="str">
            <v xml:space="preserve"> </v>
          </cell>
          <cell r="I775" t="str">
            <v>21</v>
          </cell>
          <cell r="J775" t="str">
            <v>07/23/2012</v>
          </cell>
          <cell r="K775" t="str">
            <v>01/31/2018</v>
          </cell>
        </row>
        <row r="776">
          <cell r="A776" t="str">
            <v>281775</v>
          </cell>
          <cell r="B776" t="str">
            <v>Vismo Histo ML28485</v>
          </cell>
          <cell r="D776" t="str">
            <v>Maher, Ian A.</v>
          </cell>
          <cell r="E776" t="str">
            <v>E40</v>
          </cell>
          <cell r="F776" t="str">
            <v>S12</v>
          </cell>
          <cell r="G776" t="str">
            <v>D207</v>
          </cell>
          <cell r="H776" t="str">
            <v xml:space="preserve"> </v>
          </cell>
          <cell r="I776" t="str">
            <v>21</v>
          </cell>
          <cell r="J776" t="str">
            <v>03/04/2013</v>
          </cell>
          <cell r="K776" t="str">
            <v>12/31/2017</v>
          </cell>
        </row>
        <row r="777">
          <cell r="A777" t="str">
            <v>281802</v>
          </cell>
          <cell r="B777" t="str">
            <v>MIKIE MO28295 Study</v>
          </cell>
          <cell r="D777" t="str">
            <v>Maher, Ian A.</v>
          </cell>
          <cell r="E777" t="str">
            <v>E40</v>
          </cell>
          <cell r="F777" t="str">
            <v>S12</v>
          </cell>
          <cell r="G777" t="str">
            <v>D207</v>
          </cell>
          <cell r="H777" t="str">
            <v xml:space="preserve"> </v>
          </cell>
          <cell r="I777" t="str">
            <v>21</v>
          </cell>
          <cell r="J777" t="str">
            <v>07/17/2013</v>
          </cell>
          <cell r="K777" t="str">
            <v>12/31/2016</v>
          </cell>
        </row>
        <row r="778">
          <cell r="A778" t="str">
            <v>281894</v>
          </cell>
          <cell r="B778" t="str">
            <v>Allergan Botox 191622</v>
          </cell>
          <cell r="D778" t="str">
            <v>Glaser, Dee A.</v>
          </cell>
          <cell r="E778" t="str">
            <v>E40</v>
          </cell>
          <cell r="F778" t="str">
            <v>S12</v>
          </cell>
          <cell r="G778" t="str">
            <v>D207</v>
          </cell>
          <cell r="H778" t="str">
            <v xml:space="preserve"> </v>
          </cell>
          <cell r="I778" t="str">
            <v>21</v>
          </cell>
          <cell r="J778" t="str">
            <v>12/18/2014</v>
          </cell>
          <cell r="K778" t="str">
            <v>04/30/2017</v>
          </cell>
        </row>
        <row r="779">
          <cell r="A779" t="str">
            <v>281911</v>
          </cell>
          <cell r="B779" t="str">
            <v>Pemphix Study - Roche</v>
          </cell>
          <cell r="D779" t="str">
            <v>Hurley, Maria Y.</v>
          </cell>
          <cell r="E779" t="str">
            <v>E40</v>
          </cell>
          <cell r="F779" t="str">
            <v>S12</v>
          </cell>
          <cell r="G779" t="str">
            <v>D207</v>
          </cell>
          <cell r="H779" t="str">
            <v xml:space="preserve"> </v>
          </cell>
          <cell r="I779" t="str">
            <v>21</v>
          </cell>
          <cell r="J779" t="str">
            <v>03/23/2015</v>
          </cell>
          <cell r="K779" t="str">
            <v>03/31/2020</v>
          </cell>
        </row>
        <row r="780">
          <cell r="A780" t="str">
            <v>281917</v>
          </cell>
          <cell r="B780" t="str">
            <v>Actelion PROVE</v>
          </cell>
          <cell r="D780" t="str">
            <v>Hurley, Maria Y.</v>
          </cell>
          <cell r="E780" t="str">
            <v>E40</v>
          </cell>
          <cell r="F780" t="str">
            <v>S12</v>
          </cell>
          <cell r="G780" t="str">
            <v>D207</v>
          </cell>
          <cell r="H780" t="str">
            <v xml:space="preserve"> </v>
          </cell>
          <cell r="I780" t="str">
            <v>21</v>
          </cell>
          <cell r="J780" t="str">
            <v>05/01/2015</v>
          </cell>
          <cell r="K780" t="str">
            <v>12/31/2019</v>
          </cell>
        </row>
        <row r="781">
          <cell r="A781" t="str">
            <v>281927</v>
          </cell>
          <cell r="B781" t="str">
            <v>PG Extension Study</v>
          </cell>
          <cell r="D781" t="str">
            <v>Hurley, Maria Y.</v>
          </cell>
          <cell r="E781" t="str">
            <v>E40</v>
          </cell>
          <cell r="F781" t="str">
            <v>S12</v>
          </cell>
          <cell r="G781" t="str">
            <v>D207</v>
          </cell>
          <cell r="H781" t="str">
            <v xml:space="preserve"> </v>
          </cell>
          <cell r="I781" t="str">
            <v>21</v>
          </cell>
          <cell r="J781" t="str">
            <v>06/04/2015</v>
          </cell>
          <cell r="K781" t="str">
            <v>06/30/2018</v>
          </cell>
        </row>
        <row r="782">
          <cell r="A782" t="str">
            <v>281933</v>
          </cell>
          <cell r="B782" t="str">
            <v>Stiefel - GSK Study</v>
          </cell>
          <cell r="D782" t="str">
            <v>Siegfried, Elaine C.</v>
          </cell>
          <cell r="E782" t="str">
            <v>E40</v>
          </cell>
          <cell r="F782" t="str">
            <v>S12</v>
          </cell>
          <cell r="G782" t="str">
            <v>D207</v>
          </cell>
          <cell r="H782" t="str">
            <v xml:space="preserve"> </v>
          </cell>
          <cell r="I782" t="str">
            <v>21</v>
          </cell>
          <cell r="J782" t="str">
            <v>06/22/2015</v>
          </cell>
          <cell r="K782" t="str">
            <v>04/30/2019</v>
          </cell>
        </row>
        <row r="783">
          <cell r="A783" t="str">
            <v>281962</v>
          </cell>
          <cell r="B783" t="str">
            <v>Galderma Restylane Hand</v>
          </cell>
          <cell r="D783" t="str">
            <v>Glaser, Dee A.</v>
          </cell>
          <cell r="E783" t="str">
            <v>E40</v>
          </cell>
          <cell r="F783" t="str">
            <v>S12</v>
          </cell>
          <cell r="G783" t="str">
            <v>D207</v>
          </cell>
          <cell r="H783" t="str">
            <v xml:space="preserve"> </v>
          </cell>
          <cell r="I783" t="str">
            <v>21</v>
          </cell>
          <cell r="J783" t="str">
            <v>02/05/2016</v>
          </cell>
          <cell r="K783" t="str">
            <v>02/28/2018</v>
          </cell>
        </row>
        <row r="784">
          <cell r="A784" t="str">
            <v>281976</v>
          </cell>
          <cell r="B784" t="str">
            <v>BBI 4000-202</v>
          </cell>
          <cell r="D784" t="str">
            <v>Glaser, Dee A.</v>
          </cell>
          <cell r="E784" t="str">
            <v>E40</v>
          </cell>
          <cell r="F784" t="str">
            <v>S12</v>
          </cell>
          <cell r="G784" t="str">
            <v>D207</v>
          </cell>
          <cell r="H784" t="str">
            <v xml:space="preserve"> </v>
          </cell>
          <cell r="I784" t="str">
            <v>21</v>
          </cell>
          <cell r="J784" t="str">
            <v>03/22/2016</v>
          </cell>
          <cell r="K784" t="str">
            <v>03/31/2018</v>
          </cell>
        </row>
        <row r="785">
          <cell r="A785" t="str">
            <v>281992</v>
          </cell>
          <cell r="B785" t="str">
            <v>VOLUMA-006</v>
          </cell>
          <cell r="D785" t="str">
            <v>Glaser, Dee A.</v>
          </cell>
          <cell r="E785" t="str">
            <v>E40</v>
          </cell>
          <cell r="F785" t="str">
            <v>S12</v>
          </cell>
          <cell r="G785" t="str">
            <v>D207</v>
          </cell>
          <cell r="H785" t="str">
            <v xml:space="preserve"> </v>
          </cell>
          <cell r="I785" t="str">
            <v>21</v>
          </cell>
          <cell r="J785" t="str">
            <v>05/20/2016</v>
          </cell>
          <cell r="K785" t="str">
            <v>06/30/2018</v>
          </cell>
        </row>
        <row r="786">
          <cell r="A786" t="str">
            <v>282018</v>
          </cell>
          <cell r="B786" t="str">
            <v>CLARITY CAIN457A2326</v>
          </cell>
          <cell r="D786" t="str">
            <v>Hurley, Maria Y.</v>
          </cell>
          <cell r="E786" t="str">
            <v>E40</v>
          </cell>
          <cell r="F786" t="str">
            <v>S12</v>
          </cell>
          <cell r="G786" t="str">
            <v>D207</v>
          </cell>
          <cell r="H786" t="str">
            <v xml:space="preserve"> </v>
          </cell>
          <cell r="I786" t="str">
            <v>21</v>
          </cell>
          <cell r="J786" t="str">
            <v>01/01/2016</v>
          </cell>
          <cell r="K786" t="str">
            <v>07/31/2019</v>
          </cell>
        </row>
        <row r="787">
          <cell r="A787" t="str">
            <v>282029</v>
          </cell>
          <cell r="B787" t="str">
            <v>Castle CBI-cSCC Validation</v>
          </cell>
          <cell r="D787" t="str">
            <v>Behshad, Ramona</v>
          </cell>
          <cell r="E787" t="str">
            <v>E40</v>
          </cell>
          <cell r="F787" t="str">
            <v>S12</v>
          </cell>
          <cell r="G787" t="str">
            <v>D207</v>
          </cell>
          <cell r="H787" t="str">
            <v xml:space="preserve"> </v>
          </cell>
          <cell r="I787" t="str">
            <v>21</v>
          </cell>
          <cell r="J787" t="str">
            <v>12/27/2016</v>
          </cell>
          <cell r="K787" t="str">
            <v>12/31/2021</v>
          </cell>
        </row>
        <row r="788">
          <cell r="A788" t="str">
            <v>282032</v>
          </cell>
          <cell r="B788" t="str">
            <v>Janssen CNTO1275PSO3013</v>
          </cell>
          <cell r="D788" t="str">
            <v>Siegfried, Elaine C.</v>
          </cell>
          <cell r="E788" t="str">
            <v>E40</v>
          </cell>
          <cell r="F788" t="str">
            <v>S12</v>
          </cell>
          <cell r="G788" t="str">
            <v>D207</v>
          </cell>
          <cell r="H788" t="str">
            <v xml:space="preserve"> </v>
          </cell>
          <cell r="I788" t="str">
            <v>21</v>
          </cell>
          <cell r="J788" t="str">
            <v>01/27/2017</v>
          </cell>
          <cell r="K788" t="str">
            <v>01/31/2019</v>
          </cell>
        </row>
        <row r="789">
          <cell r="A789" t="str">
            <v>282035</v>
          </cell>
          <cell r="B789" t="str">
            <v>Revance Sakura open label</v>
          </cell>
          <cell r="D789" t="str">
            <v>Glaser, Dee A.</v>
          </cell>
          <cell r="E789" t="str">
            <v>E40</v>
          </cell>
          <cell r="F789" t="str">
            <v>S12</v>
          </cell>
          <cell r="G789" t="str">
            <v>D207</v>
          </cell>
          <cell r="H789" t="str">
            <v xml:space="preserve"> </v>
          </cell>
          <cell r="I789" t="str">
            <v>21</v>
          </cell>
          <cell r="J789" t="str">
            <v>03/03/2017</v>
          </cell>
          <cell r="K789" t="str">
            <v>03/31/2019</v>
          </cell>
        </row>
        <row r="790">
          <cell r="A790" t="str">
            <v>282039</v>
          </cell>
          <cell r="B790" t="str">
            <v>Sienna 755.1100_FA Laser Acne Treat</v>
          </cell>
          <cell r="D790" t="str">
            <v>Glaser, Dee A.</v>
          </cell>
          <cell r="E790" t="str">
            <v>E40</v>
          </cell>
          <cell r="F790" t="str">
            <v>S12</v>
          </cell>
          <cell r="G790" t="str">
            <v>D207</v>
          </cell>
          <cell r="H790" t="str">
            <v xml:space="preserve"> </v>
          </cell>
          <cell r="I790" t="str">
            <v>21</v>
          </cell>
          <cell r="J790" t="str">
            <v>02/27/2017</v>
          </cell>
          <cell r="K790" t="str">
            <v>02/28/2019</v>
          </cell>
        </row>
        <row r="791">
          <cell r="A791" t="str">
            <v>282041</v>
          </cell>
          <cell r="B791" t="str">
            <v>REGN2810 cSCC study</v>
          </cell>
          <cell r="D791" t="str">
            <v>Maher, Ian A.</v>
          </cell>
          <cell r="E791" t="str">
            <v>E40</v>
          </cell>
          <cell r="F791" t="str">
            <v>S12</v>
          </cell>
          <cell r="G791" t="str">
            <v>D207</v>
          </cell>
          <cell r="H791" t="str">
            <v xml:space="preserve"> </v>
          </cell>
          <cell r="I791" t="str">
            <v>21</v>
          </cell>
          <cell r="J791" t="str">
            <v>03/29/2017</v>
          </cell>
          <cell r="K791" t="str">
            <v>03/31/2019</v>
          </cell>
        </row>
        <row r="792">
          <cell r="A792" t="str">
            <v>282042</v>
          </cell>
          <cell r="B792" t="str">
            <v>ACZONE 1679501-006 study</v>
          </cell>
          <cell r="D792" t="str">
            <v>Siegfried, Elaine C.</v>
          </cell>
          <cell r="E792" t="str">
            <v>E40</v>
          </cell>
          <cell r="F792" t="str">
            <v>S12</v>
          </cell>
          <cell r="G792" t="str">
            <v>D207</v>
          </cell>
          <cell r="H792" t="str">
            <v xml:space="preserve"> </v>
          </cell>
          <cell r="I792" t="str">
            <v>21</v>
          </cell>
          <cell r="J792" t="str">
            <v>02/24/2017</v>
          </cell>
          <cell r="K792" t="str">
            <v>02/28/2019</v>
          </cell>
        </row>
        <row r="793">
          <cell r="A793" t="str">
            <v>282067</v>
          </cell>
          <cell r="B793" t="str">
            <v>Regeneron:R668-AD-1526</v>
          </cell>
          <cell r="D793" t="str">
            <v>Siegfried, Elaine C.</v>
          </cell>
          <cell r="E793" t="str">
            <v>E40</v>
          </cell>
          <cell r="F793" t="str">
            <v>S12</v>
          </cell>
          <cell r="G793" t="str">
            <v>D207</v>
          </cell>
          <cell r="H793" t="str">
            <v xml:space="preserve"> </v>
          </cell>
          <cell r="I793" t="str">
            <v>21</v>
          </cell>
          <cell r="J793" t="str">
            <v>07/14/2017</v>
          </cell>
          <cell r="K793" t="str">
            <v>07/31/2019</v>
          </cell>
        </row>
        <row r="794">
          <cell r="A794" t="str">
            <v>282070</v>
          </cell>
          <cell r="B794" t="str">
            <v>Lilly Ixekizumab Study</v>
          </cell>
          <cell r="D794" t="str">
            <v>Siegfried, Elaine C.</v>
          </cell>
          <cell r="E794" t="str">
            <v>E40</v>
          </cell>
          <cell r="F794" t="str">
            <v>S12</v>
          </cell>
          <cell r="G794" t="str">
            <v>D207</v>
          </cell>
          <cell r="H794" t="str">
            <v xml:space="preserve"> </v>
          </cell>
          <cell r="I794" t="str">
            <v>21</v>
          </cell>
          <cell r="J794" t="str">
            <v>08/03/2017</v>
          </cell>
          <cell r="K794" t="str">
            <v>08/31/2019</v>
          </cell>
        </row>
        <row r="795">
          <cell r="A795" t="str">
            <v>282080</v>
          </cell>
          <cell r="B795" t="str">
            <v>Sienna LTFU Study</v>
          </cell>
          <cell r="D795" t="str">
            <v>Glaser, Dee A.</v>
          </cell>
          <cell r="E795" t="str">
            <v>E40</v>
          </cell>
          <cell r="F795" t="str">
            <v>S12</v>
          </cell>
          <cell r="G795" t="str">
            <v>D207</v>
          </cell>
          <cell r="H795" t="str">
            <v xml:space="preserve"> </v>
          </cell>
          <cell r="I795" t="str">
            <v>21</v>
          </cell>
          <cell r="J795" t="str">
            <v>08/07/2017</v>
          </cell>
          <cell r="K795" t="str">
            <v>08/31/2019</v>
          </cell>
        </row>
        <row r="796">
          <cell r="A796" t="str">
            <v>282086</v>
          </cell>
          <cell r="B796" t="str">
            <v>CMO-US-FAS-0511</v>
          </cell>
          <cell r="D796" t="str">
            <v>Glaser, Dee A.</v>
          </cell>
          <cell r="E796" t="str">
            <v>E40</v>
          </cell>
          <cell r="F796" t="str">
            <v>S12</v>
          </cell>
          <cell r="G796" t="str">
            <v>D207</v>
          </cell>
          <cell r="H796" t="str">
            <v xml:space="preserve"> </v>
          </cell>
          <cell r="I796" t="str">
            <v>21</v>
          </cell>
          <cell r="J796" t="str">
            <v>12/18/2017</v>
          </cell>
          <cell r="K796" t="str">
            <v>12/31/2019</v>
          </cell>
        </row>
        <row r="797">
          <cell r="A797" t="str">
            <v>282091</v>
          </cell>
          <cell r="B797" t="str">
            <v>ATACAMA Palm HH Study</v>
          </cell>
          <cell r="D797" t="str">
            <v>Glaser, Dee A.</v>
          </cell>
          <cell r="E797" t="str">
            <v>E40</v>
          </cell>
          <cell r="F797" t="str">
            <v>S12</v>
          </cell>
          <cell r="G797" t="str">
            <v>D207</v>
          </cell>
          <cell r="H797" t="str">
            <v xml:space="preserve"> </v>
          </cell>
          <cell r="I797" t="str">
            <v>21</v>
          </cell>
          <cell r="J797" t="str">
            <v>01/11/2018</v>
          </cell>
          <cell r="K797" t="str">
            <v>01/31/2020</v>
          </cell>
        </row>
        <row r="798">
          <cell r="A798" t="str">
            <v>282096</v>
          </cell>
          <cell r="B798" t="str">
            <v>R668-AD-1434</v>
          </cell>
          <cell r="D798" t="str">
            <v>Glaser, Dee A.</v>
          </cell>
          <cell r="E798" t="str">
            <v>E40</v>
          </cell>
          <cell r="F798" t="str">
            <v>S12</v>
          </cell>
          <cell r="G798" t="str">
            <v>D207</v>
          </cell>
          <cell r="H798" t="str">
            <v xml:space="preserve"> </v>
          </cell>
          <cell r="I798" t="str">
            <v>21</v>
          </cell>
          <cell r="J798" t="str">
            <v>02/13/2018</v>
          </cell>
          <cell r="K798" t="str">
            <v>02/28/2020</v>
          </cell>
        </row>
        <row r="799">
          <cell r="A799" t="str">
            <v>282097</v>
          </cell>
          <cell r="B799" t="str">
            <v>Voluma 1650-801-008</v>
          </cell>
          <cell r="D799" t="str">
            <v>Glaser, Dee A.</v>
          </cell>
          <cell r="E799" t="str">
            <v>E40</v>
          </cell>
          <cell r="F799" t="str">
            <v>S12</v>
          </cell>
          <cell r="G799" t="str">
            <v>D207</v>
          </cell>
          <cell r="H799" t="str">
            <v xml:space="preserve"> </v>
          </cell>
          <cell r="I799" t="str">
            <v>21</v>
          </cell>
          <cell r="J799" t="str">
            <v>02/05/2018</v>
          </cell>
          <cell r="K799" t="str">
            <v>02/28/2020</v>
          </cell>
        </row>
        <row r="800">
          <cell r="A800" t="str">
            <v>282098</v>
          </cell>
          <cell r="B800" t="str">
            <v>Regeneron R668-AD-1539</v>
          </cell>
          <cell r="D800" t="str">
            <v>Siegfried, Elaine C.</v>
          </cell>
          <cell r="E800" t="str">
            <v>E40</v>
          </cell>
          <cell r="F800" t="str">
            <v>S12</v>
          </cell>
          <cell r="G800" t="str">
            <v>D207</v>
          </cell>
          <cell r="H800" t="str">
            <v xml:space="preserve"> </v>
          </cell>
          <cell r="I800" t="str">
            <v>21</v>
          </cell>
          <cell r="J800" t="str">
            <v>01/17/2018</v>
          </cell>
          <cell r="K800" t="str">
            <v>01/31/2020</v>
          </cell>
        </row>
        <row r="801">
          <cell r="A801" t="str">
            <v>282103</v>
          </cell>
          <cell r="B801" t="str">
            <v>VP-102 Molluscum Study</v>
          </cell>
          <cell r="D801" t="str">
            <v>Siegfried, Elaine C.</v>
          </cell>
          <cell r="E801" t="str">
            <v>E40</v>
          </cell>
          <cell r="F801" t="str">
            <v>S12</v>
          </cell>
          <cell r="G801" t="str">
            <v>D207</v>
          </cell>
          <cell r="H801" t="str">
            <v xml:space="preserve"> </v>
          </cell>
          <cell r="I801" t="str">
            <v>21</v>
          </cell>
          <cell r="J801" t="str">
            <v>02/14/2018</v>
          </cell>
          <cell r="K801" t="str">
            <v>02/29/2020</v>
          </cell>
        </row>
        <row r="802">
          <cell r="A802" t="str">
            <v>282108</v>
          </cell>
          <cell r="B802" t="str">
            <v>Regeneron R668-AD-1652</v>
          </cell>
          <cell r="D802" t="str">
            <v>Siegfried, Elaine C.</v>
          </cell>
          <cell r="E802" t="str">
            <v>E40</v>
          </cell>
          <cell r="F802" t="str">
            <v>S12</v>
          </cell>
          <cell r="G802" t="str">
            <v>D207</v>
          </cell>
          <cell r="H802" t="str">
            <v xml:space="preserve"> </v>
          </cell>
          <cell r="I802" t="str">
            <v>21</v>
          </cell>
          <cell r="J802" t="str">
            <v>04/23/2018</v>
          </cell>
          <cell r="K802" t="str">
            <v>04/30/2020</v>
          </cell>
        </row>
        <row r="803">
          <cell r="A803" t="str">
            <v>282115</v>
          </cell>
          <cell r="B803" t="str">
            <v>Brickell BBI-4000-CL-303</v>
          </cell>
          <cell r="D803" t="str">
            <v>Glaser, Dee A.</v>
          </cell>
          <cell r="E803" t="str">
            <v>E40</v>
          </cell>
          <cell r="F803" t="str">
            <v>S12</v>
          </cell>
          <cell r="G803" t="str">
            <v>D207</v>
          </cell>
          <cell r="H803" t="str">
            <v xml:space="preserve"> </v>
          </cell>
          <cell r="I803" t="str">
            <v>21</v>
          </cell>
          <cell r="J803" t="str">
            <v>08/30/2018</v>
          </cell>
          <cell r="K803" t="str">
            <v>08/30/2021</v>
          </cell>
        </row>
        <row r="804">
          <cell r="A804" t="str">
            <v>282120</v>
          </cell>
          <cell r="B804" t="str">
            <v>InflaRx SHINE Study</v>
          </cell>
          <cell r="D804" t="str">
            <v>Hurley, Maria Y.</v>
          </cell>
          <cell r="E804" t="str">
            <v>E40</v>
          </cell>
          <cell r="F804" t="str">
            <v>S12</v>
          </cell>
          <cell r="G804" t="str">
            <v>D207</v>
          </cell>
          <cell r="H804" t="str">
            <v xml:space="preserve"> </v>
          </cell>
          <cell r="I804" t="str">
            <v>21</v>
          </cell>
          <cell r="J804" t="str">
            <v>10/10/2018</v>
          </cell>
          <cell r="K804" t="str">
            <v>10/31/2020</v>
          </cell>
        </row>
        <row r="805">
          <cell r="A805" t="str">
            <v>282125</v>
          </cell>
          <cell r="B805" t="str">
            <v>Pierre Fabre SIH Chart Review</v>
          </cell>
          <cell r="D805" t="str">
            <v>Siegfried, Elaine C.</v>
          </cell>
          <cell r="E805" t="str">
            <v>E40</v>
          </cell>
          <cell r="F805" t="str">
            <v>S12</v>
          </cell>
          <cell r="G805" t="str">
            <v>D207</v>
          </cell>
          <cell r="H805" t="str">
            <v xml:space="preserve"> </v>
          </cell>
          <cell r="I805" t="str">
            <v>21</v>
          </cell>
          <cell r="J805" t="str">
            <v>10/01/2018</v>
          </cell>
          <cell r="K805" t="str">
            <v>10/31/2020</v>
          </cell>
        </row>
        <row r="806">
          <cell r="A806" t="str">
            <v>282131</v>
          </cell>
          <cell r="B806" t="str">
            <v>PellePharm 926-301 Study</v>
          </cell>
          <cell r="D806" t="str">
            <v>Missall, Patricia A.</v>
          </cell>
          <cell r="E806" t="str">
            <v>E40</v>
          </cell>
          <cell r="F806" t="str">
            <v>S12</v>
          </cell>
          <cell r="G806" t="str">
            <v>D207</v>
          </cell>
          <cell r="H806" t="str">
            <v xml:space="preserve"> </v>
          </cell>
          <cell r="I806" t="str">
            <v>21</v>
          </cell>
          <cell r="J806" t="str">
            <v>01/17/2019</v>
          </cell>
          <cell r="K806" t="str">
            <v>01/31/2021</v>
          </cell>
        </row>
        <row r="807">
          <cell r="A807" t="str">
            <v>282132</v>
          </cell>
          <cell r="B807" t="str">
            <v>Pfizer B7451014 Study</v>
          </cell>
          <cell r="D807" t="str">
            <v>Hurley, Maria Y.</v>
          </cell>
          <cell r="E807" t="str">
            <v>E40</v>
          </cell>
          <cell r="F807" t="str">
            <v>S12</v>
          </cell>
          <cell r="G807" t="str">
            <v>D207</v>
          </cell>
          <cell r="H807" t="str">
            <v xml:space="preserve"> </v>
          </cell>
          <cell r="I807" t="str">
            <v>21</v>
          </cell>
          <cell r="J807" t="str">
            <v>01/14/2019</v>
          </cell>
          <cell r="K807" t="str">
            <v>01/31/2021</v>
          </cell>
        </row>
        <row r="808">
          <cell r="A808" t="str">
            <v>282932</v>
          </cell>
          <cell r="B808" t="str">
            <v>Janssen CNTO1275PSO3013</v>
          </cell>
          <cell r="D808" t="str">
            <v>Siegfried, Elaine C.</v>
          </cell>
          <cell r="E808" t="str">
            <v>E40</v>
          </cell>
          <cell r="F808" t="str">
            <v>S12</v>
          </cell>
          <cell r="G808" t="str">
            <v>D207</v>
          </cell>
          <cell r="H808" t="str">
            <v xml:space="preserve"> </v>
          </cell>
          <cell r="I808" t="str">
            <v>21</v>
          </cell>
          <cell r="J808" t="str">
            <v>01/27/2017</v>
          </cell>
          <cell r="K808" t="str">
            <v>01/31/2019</v>
          </cell>
        </row>
        <row r="809">
          <cell r="A809" t="str">
            <v>295526</v>
          </cell>
          <cell r="B809" t="str">
            <v>Dermatology-Develop</v>
          </cell>
          <cell r="D809" t="str">
            <v>Glaser, Dee A.</v>
          </cell>
          <cell r="E809" t="str">
            <v>E40</v>
          </cell>
          <cell r="F809" t="str">
            <v>S12</v>
          </cell>
          <cell r="G809" t="str">
            <v>D207</v>
          </cell>
          <cell r="H809" t="str">
            <v xml:space="preserve"> </v>
          </cell>
          <cell r="I809" t="str">
            <v>21</v>
          </cell>
        </row>
        <row r="810">
          <cell r="A810" t="str">
            <v>310580</v>
          </cell>
          <cell r="B810" t="str">
            <v>Examining body image concerns in pa</v>
          </cell>
          <cell r="C810" t="str">
            <v>Maher, Ian A.</v>
          </cell>
          <cell r="D810" t="str">
            <v>King, Rosemary M.</v>
          </cell>
          <cell r="E810" t="str">
            <v>E40</v>
          </cell>
          <cell r="F810" t="str">
            <v>S12</v>
          </cell>
          <cell r="G810" t="str">
            <v>D207</v>
          </cell>
          <cell r="H810" t="str">
            <v xml:space="preserve"> </v>
          </cell>
          <cell r="I810" t="str">
            <v>31</v>
          </cell>
          <cell r="J810" t="str">
            <v>07/06/2016</v>
          </cell>
          <cell r="K810" t="str">
            <v>12/31/2016</v>
          </cell>
        </row>
        <row r="811">
          <cell r="A811" t="str">
            <v>885107</v>
          </cell>
          <cell r="B811" t="str">
            <v>A&amp;R Dermatology</v>
          </cell>
          <cell r="D811" t="str">
            <v>Glaser, Dee A.</v>
          </cell>
          <cell r="E811" t="str">
            <v>E40</v>
          </cell>
          <cell r="F811" t="str">
            <v>S12</v>
          </cell>
          <cell r="G811" t="str">
            <v>D207</v>
          </cell>
          <cell r="H811" t="str">
            <v xml:space="preserve"> </v>
          </cell>
          <cell r="I811" t="str">
            <v>81</v>
          </cell>
        </row>
        <row r="812">
          <cell r="A812" t="str">
            <v>887829</v>
          </cell>
          <cell r="B812" t="str">
            <v>Derm Phototherapy Des Peres</v>
          </cell>
          <cell r="D812" t="str">
            <v>Glaser, Dee A.</v>
          </cell>
          <cell r="E812" t="str">
            <v>E40</v>
          </cell>
          <cell r="F812" t="str">
            <v>S12</v>
          </cell>
          <cell r="G812" t="str">
            <v>D207</v>
          </cell>
          <cell r="H812" t="str">
            <v xml:space="preserve"> </v>
          </cell>
          <cell r="I812" t="str">
            <v>81</v>
          </cell>
        </row>
        <row r="813">
          <cell r="A813" t="str">
            <v>887830</v>
          </cell>
          <cell r="B813" t="str">
            <v>Dermatopathology</v>
          </cell>
          <cell r="D813" t="str">
            <v>Glaser, Dee A.</v>
          </cell>
          <cell r="E813" t="str">
            <v>E40</v>
          </cell>
          <cell r="F813" t="str">
            <v>S12</v>
          </cell>
          <cell r="G813" t="str">
            <v>D207</v>
          </cell>
          <cell r="H813" t="str">
            <v xml:space="preserve"> </v>
          </cell>
          <cell r="I813" t="str">
            <v>81</v>
          </cell>
        </row>
        <row r="814">
          <cell r="A814" t="str">
            <v>887831</v>
          </cell>
          <cell r="B814" t="str">
            <v>General Dermatology</v>
          </cell>
          <cell r="D814" t="str">
            <v>Glaser, Dee A.</v>
          </cell>
          <cell r="E814" t="str">
            <v>E40</v>
          </cell>
          <cell r="F814" t="str">
            <v>S12</v>
          </cell>
          <cell r="G814" t="str">
            <v>D207</v>
          </cell>
          <cell r="H814" t="str">
            <v xml:space="preserve"> </v>
          </cell>
          <cell r="I814" t="str">
            <v>81</v>
          </cell>
        </row>
        <row r="815">
          <cell r="A815" t="str">
            <v>887832</v>
          </cell>
          <cell r="B815" t="str">
            <v>Derm-Mohs Surgery</v>
          </cell>
          <cell r="D815" t="str">
            <v>Glaser, Dee A.</v>
          </cell>
          <cell r="E815" t="str">
            <v>E40</v>
          </cell>
          <cell r="F815" t="str">
            <v>S12</v>
          </cell>
          <cell r="G815" t="str">
            <v>D207</v>
          </cell>
          <cell r="H815" t="str">
            <v xml:space="preserve"> </v>
          </cell>
          <cell r="I815" t="str">
            <v>81</v>
          </cell>
        </row>
        <row r="816">
          <cell r="A816" t="str">
            <v>887833</v>
          </cell>
          <cell r="B816" t="str">
            <v>Derm-Phototherapy</v>
          </cell>
          <cell r="D816" t="str">
            <v>Glaser, Dee A.</v>
          </cell>
          <cell r="E816" t="str">
            <v>E40</v>
          </cell>
          <cell r="F816" t="str">
            <v>S12</v>
          </cell>
          <cell r="G816" t="str">
            <v>D207</v>
          </cell>
          <cell r="H816" t="str">
            <v xml:space="preserve"> </v>
          </cell>
          <cell r="I816" t="str">
            <v>81</v>
          </cell>
        </row>
        <row r="817">
          <cell r="A817" t="str">
            <v>887834</v>
          </cell>
          <cell r="B817" t="str">
            <v>Des Peres Mohs Surgery</v>
          </cell>
          <cell r="D817" t="str">
            <v>Glaser, Dee A.</v>
          </cell>
          <cell r="E817" t="str">
            <v>E40</v>
          </cell>
          <cell r="F817" t="str">
            <v>S12</v>
          </cell>
          <cell r="G817" t="str">
            <v>D207</v>
          </cell>
          <cell r="H817" t="str">
            <v xml:space="preserve"> </v>
          </cell>
          <cell r="I817" t="str">
            <v>81</v>
          </cell>
        </row>
        <row r="818">
          <cell r="A818" t="str">
            <v>887835</v>
          </cell>
          <cell r="B818" t="str">
            <v>Cosmetic Dermatology</v>
          </cell>
          <cell r="D818" t="str">
            <v>Glaser, Dee A.</v>
          </cell>
          <cell r="E818" t="str">
            <v>E40</v>
          </cell>
          <cell r="F818" t="str">
            <v>S12</v>
          </cell>
          <cell r="G818" t="str">
            <v>D207</v>
          </cell>
          <cell r="H818" t="str">
            <v xml:space="preserve"> </v>
          </cell>
          <cell r="I818" t="str">
            <v>81</v>
          </cell>
        </row>
        <row r="819">
          <cell r="A819" t="str">
            <v>887836</v>
          </cell>
          <cell r="B819" t="str">
            <v>Des Peres-Cosmetic</v>
          </cell>
          <cell r="D819" t="str">
            <v>Glaser, Dee A.</v>
          </cell>
          <cell r="E819" t="str">
            <v>E40</v>
          </cell>
          <cell r="F819" t="str">
            <v>S12</v>
          </cell>
          <cell r="G819" t="str">
            <v>D207</v>
          </cell>
          <cell r="H819" t="str">
            <v xml:space="preserve"> </v>
          </cell>
          <cell r="I819" t="str">
            <v>81</v>
          </cell>
        </row>
        <row r="820">
          <cell r="A820" t="str">
            <v>887837</v>
          </cell>
          <cell r="B820" t="str">
            <v>Des Peres-Dermatology</v>
          </cell>
          <cell r="D820" t="str">
            <v>Glaser, Dee A.</v>
          </cell>
          <cell r="E820" t="str">
            <v>E40</v>
          </cell>
          <cell r="F820" t="str">
            <v>S12</v>
          </cell>
          <cell r="G820" t="str">
            <v>D207</v>
          </cell>
          <cell r="H820" t="str">
            <v xml:space="preserve"> </v>
          </cell>
          <cell r="I820" t="str">
            <v>81</v>
          </cell>
        </row>
        <row r="821">
          <cell r="A821" t="str">
            <v>887838</v>
          </cell>
          <cell r="B821" t="str">
            <v>Dermatology Retail</v>
          </cell>
          <cell r="D821" t="str">
            <v>Glaser, Dee A.</v>
          </cell>
          <cell r="E821" t="str">
            <v>E40</v>
          </cell>
          <cell r="F821" t="str">
            <v>S12</v>
          </cell>
          <cell r="G821" t="str">
            <v>D207</v>
          </cell>
          <cell r="H821" t="str">
            <v xml:space="preserve"> </v>
          </cell>
          <cell r="I821" t="str">
            <v>81</v>
          </cell>
        </row>
        <row r="822">
          <cell r="A822" t="str">
            <v>888772</v>
          </cell>
          <cell r="B822" t="str">
            <v>Rsdt Derm Clinical</v>
          </cell>
          <cell r="D822" t="str">
            <v>Glaser, Dee A.</v>
          </cell>
          <cell r="E822" t="str">
            <v>E40</v>
          </cell>
          <cell r="F822" t="str">
            <v>S12</v>
          </cell>
          <cell r="G822" t="str">
            <v>D207</v>
          </cell>
          <cell r="H822" t="str">
            <v xml:space="preserve"> </v>
          </cell>
          <cell r="I822" t="str">
            <v>81</v>
          </cell>
        </row>
        <row r="823">
          <cell r="A823" t="str">
            <v>121225</v>
          </cell>
          <cell r="B823" t="str">
            <v>Internal Medicine</v>
          </cell>
          <cell r="D823" t="str">
            <v>Di Bisceglie, Adrian M.</v>
          </cell>
          <cell r="E823" t="str">
            <v>E40</v>
          </cell>
          <cell r="F823" t="str">
            <v>S12</v>
          </cell>
          <cell r="G823" t="str">
            <v>D208</v>
          </cell>
          <cell r="H823" t="str">
            <v>Z201</v>
          </cell>
          <cell r="I823" t="str">
            <v>11</v>
          </cell>
        </row>
        <row r="824">
          <cell r="A824" t="str">
            <v>121250</v>
          </cell>
          <cell r="B824" t="str">
            <v>IM Infectious Disease</v>
          </cell>
          <cell r="D824" t="str">
            <v>Stevens, Frances S.</v>
          </cell>
          <cell r="E824" t="str">
            <v>E40</v>
          </cell>
          <cell r="F824" t="str">
            <v>S12</v>
          </cell>
          <cell r="G824" t="str">
            <v>D208</v>
          </cell>
          <cell r="H824" t="str">
            <v>Z220</v>
          </cell>
          <cell r="I824" t="str">
            <v>11</v>
          </cell>
        </row>
        <row r="825">
          <cell r="A825" t="str">
            <v>181218</v>
          </cell>
          <cell r="B825" t="str">
            <v>HSC Endow Sub-IM</v>
          </cell>
          <cell r="D825" t="str">
            <v>Di Bisceglie, Adrian M.</v>
          </cell>
          <cell r="E825" t="str">
            <v>E40</v>
          </cell>
          <cell r="F825" t="str">
            <v>S12</v>
          </cell>
          <cell r="G825" t="str">
            <v>D208</v>
          </cell>
          <cell r="H825" t="str">
            <v>Z201</v>
          </cell>
          <cell r="I825" t="str">
            <v>11</v>
          </cell>
        </row>
        <row r="826">
          <cell r="A826" t="str">
            <v>200107</v>
          </cell>
          <cell r="B826" t="str">
            <v>Continuing Education</v>
          </cell>
          <cell r="D826" t="str">
            <v>Di Bisceglie, Adrian M.</v>
          </cell>
          <cell r="E826" t="str">
            <v>E40</v>
          </cell>
          <cell r="F826" t="str">
            <v>S12</v>
          </cell>
          <cell r="G826" t="str">
            <v>D208</v>
          </cell>
          <cell r="H826" t="str">
            <v>Z201</v>
          </cell>
          <cell r="I826" t="str">
            <v>21</v>
          </cell>
        </row>
        <row r="827">
          <cell r="A827" t="str">
            <v>200509</v>
          </cell>
          <cell r="B827" t="str">
            <v>Ortiz Memorial Fund</v>
          </cell>
          <cell r="D827" t="str">
            <v>Maxwell, Marilyn A.</v>
          </cell>
          <cell r="E827" t="str">
            <v>E40</v>
          </cell>
          <cell r="F827" t="str">
            <v>S12</v>
          </cell>
          <cell r="G827" t="str">
            <v>D208</v>
          </cell>
          <cell r="H827" t="str">
            <v>Z229</v>
          </cell>
          <cell r="I827" t="str">
            <v>21</v>
          </cell>
        </row>
        <row r="828">
          <cell r="A828" t="str">
            <v>200741</v>
          </cell>
          <cell r="B828" t="str">
            <v>Lupus Research</v>
          </cell>
          <cell r="D828" t="str">
            <v>Moore, Terry L.</v>
          </cell>
          <cell r="E828" t="str">
            <v>E40</v>
          </cell>
          <cell r="F828" t="str">
            <v>S12</v>
          </cell>
          <cell r="G828" t="str">
            <v>D208</v>
          </cell>
          <cell r="H828" t="str">
            <v>Z203</v>
          </cell>
          <cell r="I828" t="str">
            <v>21</v>
          </cell>
        </row>
        <row r="829">
          <cell r="A829" t="str">
            <v>200812</v>
          </cell>
          <cell r="B829" t="str">
            <v>Drefs Chair-Int Med</v>
          </cell>
          <cell r="D829" t="str">
            <v>Di Bisceglie, Adrian M.</v>
          </cell>
          <cell r="E829" t="str">
            <v>E40</v>
          </cell>
          <cell r="F829" t="str">
            <v>S12</v>
          </cell>
          <cell r="G829" t="str">
            <v>D208</v>
          </cell>
          <cell r="H829" t="str">
            <v>Z201</v>
          </cell>
          <cell r="I829" t="str">
            <v>21</v>
          </cell>
        </row>
        <row r="830">
          <cell r="A830" t="str">
            <v>200818</v>
          </cell>
          <cell r="B830" t="str">
            <v>Braun Memorial</v>
          </cell>
          <cell r="D830" t="str">
            <v>Di Bisceglie, Adrian M.</v>
          </cell>
          <cell r="E830" t="str">
            <v>E40</v>
          </cell>
          <cell r="F830" t="str">
            <v>S12</v>
          </cell>
          <cell r="G830" t="str">
            <v>D208</v>
          </cell>
          <cell r="H830" t="str">
            <v>Z214</v>
          </cell>
          <cell r="I830" t="str">
            <v>21</v>
          </cell>
        </row>
        <row r="831">
          <cell r="A831" t="str">
            <v>200819</v>
          </cell>
          <cell r="B831" t="str">
            <v>Geriatric Med End</v>
          </cell>
          <cell r="D831" t="str">
            <v>Morley, John E.</v>
          </cell>
          <cell r="E831" t="str">
            <v>E40</v>
          </cell>
          <cell r="F831" t="str">
            <v>S12</v>
          </cell>
          <cell r="G831" t="str">
            <v>D208</v>
          </cell>
          <cell r="H831" t="str">
            <v>Z218</v>
          </cell>
          <cell r="I831" t="str">
            <v>21</v>
          </cell>
        </row>
        <row r="832">
          <cell r="A832" t="str">
            <v>200827</v>
          </cell>
          <cell r="B832" t="str">
            <v>Selikoff, Irving J.</v>
          </cell>
          <cell r="D832" t="str">
            <v>Nayak, Ravi P.</v>
          </cell>
          <cell r="E832" t="str">
            <v>E40</v>
          </cell>
          <cell r="F832" t="str">
            <v>S12</v>
          </cell>
          <cell r="G832" t="str">
            <v>D208</v>
          </cell>
          <cell r="H832" t="str">
            <v>Z224</v>
          </cell>
          <cell r="I832" t="str">
            <v>21</v>
          </cell>
        </row>
        <row r="833">
          <cell r="A833" t="str">
            <v>200859</v>
          </cell>
          <cell r="B833" t="str">
            <v>Sullivan Allergy Res</v>
          </cell>
          <cell r="D833" t="str">
            <v>Hoft, Daniel F.</v>
          </cell>
          <cell r="E833" t="str">
            <v>E40</v>
          </cell>
          <cell r="F833" t="str">
            <v>S12</v>
          </cell>
          <cell r="G833" t="str">
            <v>D208</v>
          </cell>
          <cell r="H833" t="str">
            <v>Z220</v>
          </cell>
          <cell r="I833" t="str">
            <v>21</v>
          </cell>
        </row>
        <row r="834">
          <cell r="A834" t="str">
            <v>200867</v>
          </cell>
          <cell r="B834" t="str">
            <v>Broun Young Investig</v>
          </cell>
          <cell r="D834" t="str">
            <v>Di Bisceglie, Adrian M.</v>
          </cell>
          <cell r="E834" t="str">
            <v>E40</v>
          </cell>
          <cell r="F834" t="str">
            <v>S12</v>
          </cell>
          <cell r="G834" t="str">
            <v>D208</v>
          </cell>
          <cell r="H834" t="str">
            <v>Z201</v>
          </cell>
          <cell r="I834" t="str">
            <v>21</v>
          </cell>
        </row>
        <row r="835">
          <cell r="A835" t="str">
            <v>200875</v>
          </cell>
          <cell r="B835" t="str">
            <v>Infectious Diseases</v>
          </cell>
          <cell r="D835" t="str">
            <v>Belshe, Robert B.</v>
          </cell>
          <cell r="E835" t="str">
            <v>E40</v>
          </cell>
          <cell r="F835" t="str">
            <v>S12</v>
          </cell>
          <cell r="G835" t="str">
            <v>D208</v>
          </cell>
          <cell r="H835" t="str">
            <v>Z220</v>
          </cell>
          <cell r="I835" t="str">
            <v>21</v>
          </cell>
        </row>
        <row r="836">
          <cell r="A836" t="str">
            <v>200888</v>
          </cell>
          <cell r="B836" t="str">
            <v>Schott Fund</v>
          </cell>
          <cell r="D836" t="str">
            <v>Di Bisceglie, Adrian M.</v>
          </cell>
          <cell r="E836" t="str">
            <v>E40</v>
          </cell>
          <cell r="F836" t="str">
            <v>S12</v>
          </cell>
          <cell r="G836" t="str">
            <v>D208</v>
          </cell>
          <cell r="H836" t="str">
            <v>Z204</v>
          </cell>
          <cell r="I836" t="str">
            <v>21</v>
          </cell>
        </row>
        <row r="837">
          <cell r="A837" t="str">
            <v>200891</v>
          </cell>
          <cell r="B837" t="str">
            <v>Adorjan Chair</v>
          </cell>
          <cell r="D837" t="str">
            <v>Di Bisceglie, Adrian M.</v>
          </cell>
          <cell r="E837" t="str">
            <v>E40</v>
          </cell>
          <cell r="F837" t="str">
            <v>S12</v>
          </cell>
          <cell r="G837" t="str">
            <v>D208</v>
          </cell>
          <cell r="H837" t="str">
            <v>Z220</v>
          </cell>
          <cell r="I837" t="str">
            <v>21</v>
          </cell>
        </row>
        <row r="838">
          <cell r="A838" t="str">
            <v>200892</v>
          </cell>
          <cell r="B838" t="str">
            <v>Axline Research Fund</v>
          </cell>
          <cell r="D838" t="str">
            <v>Bacon, Bruce R.</v>
          </cell>
          <cell r="E838" t="str">
            <v>E40</v>
          </cell>
          <cell r="F838" t="str">
            <v>S12</v>
          </cell>
          <cell r="G838" t="str">
            <v>D208</v>
          </cell>
          <cell r="H838" t="str">
            <v>Z215</v>
          </cell>
          <cell r="I838" t="str">
            <v>21</v>
          </cell>
        </row>
        <row r="839">
          <cell r="A839" t="str">
            <v>201115</v>
          </cell>
          <cell r="B839" t="str">
            <v>Internal Med IC</v>
          </cell>
          <cell r="D839" t="str">
            <v>Di Bisceglie, Adrian M.</v>
          </cell>
          <cell r="E839" t="str">
            <v>E40</v>
          </cell>
          <cell r="F839" t="str">
            <v>S12</v>
          </cell>
          <cell r="G839" t="str">
            <v>D208</v>
          </cell>
          <cell r="H839" t="str">
            <v>Z201</v>
          </cell>
          <cell r="I839" t="str">
            <v>21</v>
          </cell>
        </row>
        <row r="840">
          <cell r="A840" t="str">
            <v>201404</v>
          </cell>
          <cell r="B840" t="str">
            <v>Liver Research Dev</v>
          </cell>
          <cell r="D840" t="str">
            <v>Bacon, Bruce R.</v>
          </cell>
          <cell r="E840" t="str">
            <v>E40</v>
          </cell>
          <cell r="F840" t="str">
            <v>S12</v>
          </cell>
          <cell r="G840" t="str">
            <v>D208</v>
          </cell>
          <cell r="H840" t="str">
            <v>Z215</v>
          </cell>
          <cell r="I840" t="str">
            <v>21</v>
          </cell>
        </row>
        <row r="841">
          <cell r="A841" t="str">
            <v>201616</v>
          </cell>
          <cell r="B841" t="str">
            <v>Rsdt Geriatric Med</v>
          </cell>
          <cell r="D841" t="str">
            <v>Di Bisceglie, Adrian M.</v>
          </cell>
          <cell r="E841" t="str">
            <v>E40</v>
          </cell>
          <cell r="F841" t="str">
            <v>S12</v>
          </cell>
          <cell r="G841" t="str">
            <v>D208</v>
          </cell>
          <cell r="H841" t="str">
            <v>Z218</v>
          </cell>
          <cell r="I841" t="str">
            <v>21</v>
          </cell>
        </row>
        <row r="842">
          <cell r="A842" t="str">
            <v>201617</v>
          </cell>
          <cell r="B842" t="str">
            <v>Rsdt Hema/Onc</v>
          </cell>
          <cell r="D842" t="str">
            <v>Di Bisceglie, Adrian M.</v>
          </cell>
          <cell r="E842" t="str">
            <v>E40</v>
          </cell>
          <cell r="F842" t="str">
            <v>S12</v>
          </cell>
          <cell r="G842" t="str">
            <v>D208</v>
          </cell>
          <cell r="H842" t="str">
            <v>Z219</v>
          </cell>
          <cell r="I842" t="str">
            <v>21</v>
          </cell>
        </row>
        <row r="843">
          <cell r="A843" t="str">
            <v>201619</v>
          </cell>
          <cell r="B843" t="str">
            <v>Rsdt Pulmonology</v>
          </cell>
          <cell r="D843" t="str">
            <v>Di Bisceglie, Adrian M.</v>
          </cell>
          <cell r="E843" t="str">
            <v>E40</v>
          </cell>
          <cell r="F843" t="str">
            <v>S12</v>
          </cell>
          <cell r="G843" t="str">
            <v>D208</v>
          </cell>
          <cell r="H843" t="str">
            <v>Z224</v>
          </cell>
          <cell r="I843" t="str">
            <v>21</v>
          </cell>
        </row>
        <row r="844">
          <cell r="A844" t="str">
            <v>201620</v>
          </cell>
          <cell r="B844" t="str">
            <v>Rsdt Endocrinology</v>
          </cell>
          <cell r="D844" t="str">
            <v>Di Bisceglie, Adrian M.</v>
          </cell>
          <cell r="E844" t="str">
            <v>E40</v>
          </cell>
          <cell r="F844" t="str">
            <v>S12</v>
          </cell>
          <cell r="G844" t="str">
            <v>D208</v>
          </cell>
          <cell r="H844" t="str">
            <v>Z214</v>
          </cell>
          <cell r="I844" t="str">
            <v>21</v>
          </cell>
        </row>
        <row r="845">
          <cell r="A845" t="str">
            <v>201627</v>
          </cell>
          <cell r="B845" t="str">
            <v>Rsdt Infectious Dis</v>
          </cell>
          <cell r="D845" t="str">
            <v>Di Bisceglie, Adrian M.</v>
          </cell>
          <cell r="E845" t="str">
            <v>E40</v>
          </cell>
          <cell r="F845" t="str">
            <v>S12</v>
          </cell>
          <cell r="G845" t="str">
            <v>D208</v>
          </cell>
          <cell r="H845" t="str">
            <v>Z220</v>
          </cell>
          <cell r="I845" t="str">
            <v>21</v>
          </cell>
        </row>
        <row r="846">
          <cell r="A846" t="str">
            <v>201628</v>
          </cell>
          <cell r="B846" t="str">
            <v>Rsdt Nephrology</v>
          </cell>
          <cell r="D846" t="str">
            <v>Di Bisceglie, Adrian M.</v>
          </cell>
          <cell r="E846" t="str">
            <v>E40</v>
          </cell>
          <cell r="F846" t="str">
            <v>S12</v>
          </cell>
          <cell r="G846" t="str">
            <v>D208</v>
          </cell>
          <cell r="H846" t="str">
            <v>Z221</v>
          </cell>
          <cell r="I846" t="str">
            <v>21</v>
          </cell>
        </row>
        <row r="847">
          <cell r="A847" t="str">
            <v>201629</v>
          </cell>
          <cell r="B847" t="str">
            <v>Rsdt Gastro</v>
          </cell>
          <cell r="D847" t="str">
            <v>Di Bisceglie, Adrian M.</v>
          </cell>
          <cell r="E847" t="str">
            <v>E40</v>
          </cell>
          <cell r="F847" t="str">
            <v>S12</v>
          </cell>
          <cell r="G847" t="str">
            <v>D208</v>
          </cell>
          <cell r="H847" t="str">
            <v>Z215</v>
          </cell>
          <cell r="I847" t="str">
            <v>21</v>
          </cell>
        </row>
        <row r="848">
          <cell r="A848" t="str">
            <v>201630</v>
          </cell>
          <cell r="B848" t="str">
            <v>Rsdt Allergy</v>
          </cell>
          <cell r="D848" t="str">
            <v>Di Bisceglie, Adrian M.</v>
          </cell>
          <cell r="E848" t="str">
            <v>E40</v>
          </cell>
          <cell r="F848" t="str">
            <v>S12</v>
          </cell>
          <cell r="G848" t="str">
            <v>D208</v>
          </cell>
          <cell r="H848" t="str">
            <v>Z220</v>
          </cell>
          <cell r="I848" t="str">
            <v>21</v>
          </cell>
        </row>
        <row r="849">
          <cell r="A849" t="str">
            <v>201632</v>
          </cell>
          <cell r="B849" t="str">
            <v>Rsdt Rheumatology</v>
          </cell>
          <cell r="D849" t="str">
            <v>Di Bisceglie, Adrian M.</v>
          </cell>
          <cell r="E849" t="str">
            <v>E40</v>
          </cell>
          <cell r="F849" t="str">
            <v>S12</v>
          </cell>
          <cell r="G849" t="str">
            <v>D208</v>
          </cell>
          <cell r="H849" t="str">
            <v>Z203</v>
          </cell>
          <cell r="I849" t="str">
            <v>21</v>
          </cell>
        </row>
        <row r="850">
          <cell r="A850" t="str">
            <v>201633</v>
          </cell>
          <cell r="B850" t="str">
            <v>Rsdt ACEP</v>
          </cell>
          <cell r="D850" t="str">
            <v>Di Bisceglie, Adrian M.</v>
          </cell>
          <cell r="E850" t="str">
            <v>E40</v>
          </cell>
          <cell r="F850" t="str">
            <v>S12</v>
          </cell>
          <cell r="G850" t="str">
            <v>D208</v>
          </cell>
          <cell r="H850" t="str">
            <v>Z229</v>
          </cell>
          <cell r="I850" t="str">
            <v>21</v>
          </cell>
        </row>
        <row r="851">
          <cell r="A851" t="str">
            <v>201634</v>
          </cell>
          <cell r="B851" t="str">
            <v>Rsdt IM/Clinical</v>
          </cell>
          <cell r="D851" t="str">
            <v>Di Bisceglie, Adrian M.</v>
          </cell>
          <cell r="E851" t="str">
            <v>E40</v>
          </cell>
          <cell r="F851" t="str">
            <v>S12</v>
          </cell>
          <cell r="G851" t="str">
            <v>D208</v>
          </cell>
          <cell r="H851" t="str">
            <v>Z201</v>
          </cell>
          <cell r="I851" t="str">
            <v>21</v>
          </cell>
        </row>
        <row r="852">
          <cell r="A852" t="str">
            <v>201737</v>
          </cell>
          <cell r="B852" t="str">
            <v>Int Med Chair Set Up</v>
          </cell>
          <cell r="D852" t="str">
            <v>Alderson, Philip O.</v>
          </cell>
          <cell r="E852" t="str">
            <v>E40</v>
          </cell>
          <cell r="F852" t="str">
            <v>S12</v>
          </cell>
          <cell r="G852" t="str">
            <v>D208</v>
          </cell>
          <cell r="H852" t="str">
            <v>Z201</v>
          </cell>
          <cell r="I852" t="str">
            <v>21</v>
          </cell>
        </row>
        <row r="853">
          <cell r="A853" t="str">
            <v>201825</v>
          </cell>
          <cell r="B853" t="str">
            <v>King Chair</v>
          </cell>
          <cell r="D853" t="str">
            <v>Di Bisceglie, Adrian M.</v>
          </cell>
          <cell r="E853" t="str">
            <v>E40</v>
          </cell>
          <cell r="F853" t="str">
            <v>S12</v>
          </cell>
          <cell r="G853" t="str">
            <v>D208</v>
          </cell>
          <cell r="H853" t="str">
            <v>Z215</v>
          </cell>
          <cell r="I853" t="str">
            <v>21</v>
          </cell>
        </row>
        <row r="854">
          <cell r="A854" t="str">
            <v>201837</v>
          </cell>
          <cell r="B854" t="str">
            <v>Katz Endocrinology</v>
          </cell>
          <cell r="D854" t="str">
            <v>Di Bisceglie, Adrian M.</v>
          </cell>
          <cell r="E854" t="str">
            <v>E40</v>
          </cell>
          <cell r="F854" t="str">
            <v>S12</v>
          </cell>
          <cell r="G854" t="str">
            <v>D208</v>
          </cell>
          <cell r="H854" t="str">
            <v>Z214</v>
          </cell>
          <cell r="I854" t="str">
            <v>21</v>
          </cell>
        </row>
        <row r="855">
          <cell r="A855" t="str">
            <v>201881</v>
          </cell>
          <cell r="B855" t="str">
            <v>Miller James B And E</v>
          </cell>
          <cell r="D855" t="str">
            <v>Nayak, Ravi P.</v>
          </cell>
          <cell r="E855" t="str">
            <v>E40</v>
          </cell>
          <cell r="F855" t="str">
            <v>S12</v>
          </cell>
          <cell r="G855" t="str">
            <v>D208</v>
          </cell>
          <cell r="H855" t="str">
            <v>Z224</v>
          </cell>
          <cell r="I855" t="str">
            <v>21</v>
          </cell>
        </row>
        <row r="856">
          <cell r="A856" t="str">
            <v>202083</v>
          </cell>
          <cell r="B856" t="str">
            <v>Juvenile Arthritis</v>
          </cell>
          <cell r="D856" t="str">
            <v>Moore, Terry L.</v>
          </cell>
          <cell r="E856" t="str">
            <v>E40</v>
          </cell>
          <cell r="F856" t="str">
            <v>S12</v>
          </cell>
          <cell r="G856" t="str">
            <v>D208</v>
          </cell>
          <cell r="H856" t="str">
            <v>Z203</v>
          </cell>
          <cell r="I856" t="str">
            <v>21</v>
          </cell>
        </row>
        <row r="857">
          <cell r="A857" t="str">
            <v>202101</v>
          </cell>
          <cell r="B857" t="str">
            <v>Vaccine Center</v>
          </cell>
          <cell r="D857" t="str">
            <v>Belshe, Robert B.</v>
          </cell>
          <cell r="E857" t="str">
            <v>E40</v>
          </cell>
          <cell r="F857" t="str">
            <v>S12</v>
          </cell>
          <cell r="G857" t="str">
            <v>D208</v>
          </cell>
          <cell r="H857" t="str">
            <v>Z220</v>
          </cell>
          <cell r="I857" t="str">
            <v>21</v>
          </cell>
        </row>
        <row r="858">
          <cell r="A858" t="str">
            <v>202203</v>
          </cell>
          <cell r="B858" t="str">
            <v>GI Cancers Education</v>
          </cell>
          <cell r="D858" t="str">
            <v>Bacon, Bruce R.</v>
          </cell>
          <cell r="E858" t="str">
            <v>E40</v>
          </cell>
          <cell r="F858" t="str">
            <v>S12</v>
          </cell>
          <cell r="G858" t="str">
            <v>D208</v>
          </cell>
          <cell r="H858" t="str">
            <v>Z215</v>
          </cell>
          <cell r="I858" t="str">
            <v>21</v>
          </cell>
        </row>
        <row r="859">
          <cell r="A859" t="str">
            <v>202212</v>
          </cell>
          <cell r="B859" t="str">
            <v>SOM Int Med Dept Pool</v>
          </cell>
          <cell r="D859" t="str">
            <v>Di Bisceglie, Adrian M.</v>
          </cell>
          <cell r="E859" t="str">
            <v>E40</v>
          </cell>
          <cell r="F859" t="str">
            <v>S12</v>
          </cell>
          <cell r="G859" t="str">
            <v>D208</v>
          </cell>
          <cell r="H859" t="str">
            <v>Z201</v>
          </cell>
          <cell r="I859" t="str">
            <v>21</v>
          </cell>
        </row>
        <row r="860">
          <cell r="A860" t="str">
            <v>202334</v>
          </cell>
          <cell r="B860" t="str">
            <v>VTEU Spt Exp</v>
          </cell>
          <cell r="D860" t="str">
            <v>Belshe, Robert B.</v>
          </cell>
          <cell r="E860" t="str">
            <v>E40</v>
          </cell>
          <cell r="F860" t="str">
            <v>S12</v>
          </cell>
          <cell r="G860" t="str">
            <v>D208</v>
          </cell>
          <cell r="H860" t="str">
            <v>Z220</v>
          </cell>
          <cell r="I860" t="str">
            <v>21</v>
          </cell>
        </row>
        <row r="861">
          <cell r="A861" t="str">
            <v>202539</v>
          </cell>
          <cell r="B861" t="str">
            <v>Endocrinology Wrkg Capital</v>
          </cell>
          <cell r="D861" t="str">
            <v>Di Bisceglie, Adrian M.</v>
          </cell>
          <cell r="E861" t="str">
            <v>E40</v>
          </cell>
          <cell r="F861" t="str">
            <v>S12</v>
          </cell>
          <cell r="G861" t="str">
            <v>D208</v>
          </cell>
          <cell r="H861" t="str">
            <v>Z214</v>
          </cell>
          <cell r="I861" t="str">
            <v>21</v>
          </cell>
        </row>
        <row r="862">
          <cell r="A862" t="str">
            <v>202540</v>
          </cell>
          <cell r="B862" t="str">
            <v>Gastro Wrkg Capital</v>
          </cell>
          <cell r="D862" t="str">
            <v>Di Bisceglie, Adrian M.</v>
          </cell>
          <cell r="E862" t="str">
            <v>E40</v>
          </cell>
          <cell r="F862" t="str">
            <v>S12</v>
          </cell>
          <cell r="G862" t="str">
            <v>D208</v>
          </cell>
          <cell r="H862" t="str">
            <v>Z215</v>
          </cell>
          <cell r="I862" t="str">
            <v>21</v>
          </cell>
        </row>
        <row r="863">
          <cell r="A863" t="str">
            <v>202541</v>
          </cell>
          <cell r="B863" t="str">
            <v>Nephrol Wrkg Capital</v>
          </cell>
          <cell r="D863" t="str">
            <v>Di Bisceglie, Adrian M.</v>
          </cell>
          <cell r="E863" t="str">
            <v>E40</v>
          </cell>
          <cell r="F863" t="str">
            <v>S12</v>
          </cell>
          <cell r="G863" t="str">
            <v>D208</v>
          </cell>
          <cell r="H863" t="str">
            <v>Z221</v>
          </cell>
          <cell r="I863" t="str">
            <v>21</v>
          </cell>
        </row>
        <row r="864">
          <cell r="A864" t="str">
            <v>202542</v>
          </cell>
          <cell r="B864" t="str">
            <v>Hem/Onc Wrkg Capital</v>
          </cell>
          <cell r="D864" t="str">
            <v>Di Bisceglie, Adrian M.</v>
          </cell>
          <cell r="E864" t="str">
            <v>E40</v>
          </cell>
          <cell r="F864" t="str">
            <v>S12</v>
          </cell>
          <cell r="G864" t="str">
            <v>D208</v>
          </cell>
          <cell r="H864" t="str">
            <v>Z219</v>
          </cell>
          <cell r="I864" t="str">
            <v>21</v>
          </cell>
        </row>
        <row r="865">
          <cell r="A865" t="str">
            <v>202543</v>
          </cell>
          <cell r="B865" t="str">
            <v>Ger Med Wrkg Capital</v>
          </cell>
          <cell r="D865" t="str">
            <v>Di Bisceglie, Adrian M.</v>
          </cell>
          <cell r="E865" t="str">
            <v>E40</v>
          </cell>
          <cell r="F865" t="str">
            <v>S12</v>
          </cell>
          <cell r="G865" t="str">
            <v>D208</v>
          </cell>
          <cell r="H865" t="str">
            <v>Z218</v>
          </cell>
          <cell r="I865" t="str">
            <v>21</v>
          </cell>
        </row>
        <row r="866">
          <cell r="A866" t="str">
            <v>202544</v>
          </cell>
          <cell r="B866" t="str">
            <v>Infec Dis Wrkg Capital</v>
          </cell>
          <cell r="D866" t="str">
            <v>Di Bisceglie, Adrian M.</v>
          </cell>
          <cell r="E866" t="str">
            <v>E40</v>
          </cell>
          <cell r="F866" t="str">
            <v>S12</v>
          </cell>
          <cell r="G866" t="str">
            <v>D208</v>
          </cell>
          <cell r="H866" t="str">
            <v>Z220</v>
          </cell>
          <cell r="I866" t="str">
            <v>21</v>
          </cell>
        </row>
        <row r="867">
          <cell r="A867" t="str">
            <v>202546</v>
          </cell>
          <cell r="B867" t="str">
            <v>IM Admin Wrkg Capital</v>
          </cell>
          <cell r="D867" t="str">
            <v>Di Bisceglie, Adrian M.</v>
          </cell>
          <cell r="E867" t="str">
            <v>E40</v>
          </cell>
          <cell r="F867" t="str">
            <v>S12</v>
          </cell>
          <cell r="G867" t="str">
            <v>D208</v>
          </cell>
          <cell r="H867" t="str">
            <v>Z201</v>
          </cell>
          <cell r="I867" t="str">
            <v>21</v>
          </cell>
        </row>
        <row r="868">
          <cell r="A868" t="str">
            <v>202547</v>
          </cell>
          <cell r="B868" t="str">
            <v>Cardiology Collateral</v>
          </cell>
          <cell r="D868" t="str">
            <v>Di Bisceglie, Adrian M.</v>
          </cell>
          <cell r="E868" t="str">
            <v>E40</v>
          </cell>
          <cell r="F868" t="str">
            <v>S12</v>
          </cell>
          <cell r="G868" t="str">
            <v>D208</v>
          </cell>
          <cell r="H868" t="str">
            <v>Z201</v>
          </cell>
          <cell r="I868" t="str">
            <v>21</v>
          </cell>
        </row>
        <row r="869">
          <cell r="A869" t="str">
            <v>202558</v>
          </cell>
          <cell r="B869" t="str">
            <v>IM-Chairman Support</v>
          </cell>
          <cell r="D869" t="str">
            <v>Di Bisceglie, Adrian M.</v>
          </cell>
          <cell r="E869" t="str">
            <v>E40</v>
          </cell>
          <cell r="F869" t="str">
            <v>S12</v>
          </cell>
          <cell r="G869" t="str">
            <v>D208</v>
          </cell>
          <cell r="H869" t="str">
            <v>Z201</v>
          </cell>
          <cell r="I869" t="str">
            <v>21</v>
          </cell>
        </row>
        <row r="870">
          <cell r="A870" t="str">
            <v>202560</v>
          </cell>
          <cell r="B870" t="str">
            <v>IM Chairman's Initiatives</v>
          </cell>
          <cell r="D870" t="str">
            <v>Di Bisceglie, Adrian M.</v>
          </cell>
          <cell r="E870" t="str">
            <v>E40</v>
          </cell>
          <cell r="F870" t="str">
            <v>S12</v>
          </cell>
          <cell r="G870" t="str">
            <v>D208</v>
          </cell>
          <cell r="H870" t="str">
            <v>Z201</v>
          </cell>
          <cell r="I870" t="str">
            <v>21</v>
          </cell>
        </row>
        <row r="871">
          <cell r="A871" t="str">
            <v>202564</v>
          </cell>
          <cell r="B871" t="str">
            <v>Therapy Meta Melanoma</v>
          </cell>
          <cell r="D871" t="str">
            <v>Richart, John M.</v>
          </cell>
          <cell r="E871" t="str">
            <v>E40</v>
          </cell>
          <cell r="F871" t="str">
            <v>S12</v>
          </cell>
          <cell r="G871" t="str">
            <v>D208</v>
          </cell>
          <cell r="H871" t="str">
            <v>Z219</v>
          </cell>
          <cell r="I871" t="str">
            <v>21</v>
          </cell>
        </row>
        <row r="872">
          <cell r="A872" t="str">
            <v>202584</v>
          </cell>
          <cell r="B872" t="str">
            <v>IM Seed Grants</v>
          </cell>
          <cell r="D872" t="str">
            <v>Di Bisceglie, Adrian M.</v>
          </cell>
          <cell r="E872" t="str">
            <v>E40</v>
          </cell>
          <cell r="F872" t="str">
            <v>S12</v>
          </cell>
          <cell r="G872" t="str">
            <v>D208</v>
          </cell>
          <cell r="H872" t="str">
            <v>Z201</v>
          </cell>
          <cell r="I872" t="str">
            <v>21</v>
          </cell>
        </row>
        <row r="873">
          <cell r="A873" t="str">
            <v>202619</v>
          </cell>
          <cell r="B873" t="str">
            <v>Faculty Travel Awards</v>
          </cell>
          <cell r="D873" t="str">
            <v>Di Bisceglie, Adrian M.</v>
          </cell>
          <cell r="E873" t="str">
            <v>E40</v>
          </cell>
          <cell r="F873" t="str">
            <v>S12</v>
          </cell>
          <cell r="G873" t="str">
            <v>D208</v>
          </cell>
          <cell r="H873" t="str">
            <v>Z201</v>
          </cell>
          <cell r="I873" t="str">
            <v>21</v>
          </cell>
        </row>
        <row r="874">
          <cell r="A874" t="str">
            <v>202624</v>
          </cell>
          <cell r="B874" t="str">
            <v>Fitch Memorial Fund</v>
          </cell>
          <cell r="D874" t="str">
            <v>Di Bisceglie, Adrian M.</v>
          </cell>
          <cell r="E874" t="str">
            <v>E40</v>
          </cell>
          <cell r="F874" t="str">
            <v>S12</v>
          </cell>
          <cell r="G874" t="str">
            <v>D208</v>
          </cell>
          <cell r="H874" t="str">
            <v>Z201</v>
          </cell>
          <cell r="I874" t="str">
            <v>21</v>
          </cell>
        </row>
        <row r="875">
          <cell r="A875" t="str">
            <v>202636</v>
          </cell>
          <cell r="B875" t="str">
            <v>IM Reg Affairs</v>
          </cell>
          <cell r="D875" t="str">
            <v>Di Bisceglie, Adrian M.</v>
          </cell>
          <cell r="E875" t="str">
            <v>E40</v>
          </cell>
          <cell r="F875" t="str">
            <v>S12</v>
          </cell>
          <cell r="G875" t="str">
            <v>D208</v>
          </cell>
          <cell r="H875" t="str">
            <v>Z201</v>
          </cell>
          <cell r="I875" t="str">
            <v>21</v>
          </cell>
        </row>
        <row r="876">
          <cell r="A876" t="str">
            <v>202697</v>
          </cell>
          <cell r="B876" t="str">
            <v>ID Div Fund</v>
          </cell>
          <cell r="D876" t="str">
            <v>Hoft, Daniel F.</v>
          </cell>
          <cell r="E876" t="str">
            <v>E40</v>
          </cell>
          <cell r="F876" t="str">
            <v>S12</v>
          </cell>
          <cell r="G876" t="str">
            <v>D208</v>
          </cell>
          <cell r="H876" t="str">
            <v>Z220</v>
          </cell>
          <cell r="I876" t="str">
            <v>21</v>
          </cell>
        </row>
        <row r="877">
          <cell r="A877" t="str">
            <v>202699</v>
          </cell>
          <cell r="B877" t="str">
            <v>GI Div Fund</v>
          </cell>
          <cell r="D877" t="str">
            <v>Tetri, Brent A.</v>
          </cell>
          <cell r="E877" t="str">
            <v>E40</v>
          </cell>
          <cell r="F877" t="str">
            <v>S12</v>
          </cell>
          <cell r="G877" t="str">
            <v>D208</v>
          </cell>
          <cell r="H877" t="str">
            <v>Z215</v>
          </cell>
          <cell r="I877" t="str">
            <v>21</v>
          </cell>
        </row>
        <row r="878">
          <cell r="A878" t="str">
            <v>202715</v>
          </cell>
          <cell r="B878" t="str">
            <v>Hem/Onc Div Fund</v>
          </cell>
          <cell r="D878" t="str">
            <v>Di Bisceglie, Adrian M.</v>
          </cell>
          <cell r="E878" t="str">
            <v>E40</v>
          </cell>
          <cell r="F878" t="str">
            <v>S12</v>
          </cell>
          <cell r="G878" t="str">
            <v>D208</v>
          </cell>
          <cell r="H878" t="str">
            <v>Z201</v>
          </cell>
          <cell r="I878" t="str">
            <v>21</v>
          </cell>
        </row>
        <row r="879">
          <cell r="A879" t="str">
            <v>202736</v>
          </cell>
          <cell r="B879" t="str">
            <v>Research Support-Edwards</v>
          </cell>
          <cell r="D879" t="str">
            <v>Edwards, John C.</v>
          </cell>
          <cell r="E879" t="str">
            <v>E40</v>
          </cell>
          <cell r="F879" t="str">
            <v>S12</v>
          </cell>
          <cell r="G879" t="str">
            <v>D208</v>
          </cell>
          <cell r="H879" t="str">
            <v>Z201</v>
          </cell>
          <cell r="I879" t="str">
            <v>21</v>
          </cell>
        </row>
        <row r="880">
          <cell r="A880" t="str">
            <v>202797</v>
          </cell>
          <cell r="B880" t="str">
            <v>Res in Geriatric Med</v>
          </cell>
          <cell r="D880" t="str">
            <v>Morley, John E.</v>
          </cell>
          <cell r="E880" t="str">
            <v>E40</v>
          </cell>
          <cell r="F880" t="str">
            <v>S12</v>
          </cell>
          <cell r="G880" t="str">
            <v>D208</v>
          </cell>
          <cell r="H880" t="str">
            <v>Z218</v>
          </cell>
          <cell r="I880" t="str">
            <v>21</v>
          </cell>
        </row>
        <row r="881">
          <cell r="A881" t="str">
            <v>202835</v>
          </cell>
          <cell r="B881" t="str">
            <v>Nephrology R &amp; D</v>
          </cell>
          <cell r="D881" t="str">
            <v>Martin, Kevin J.</v>
          </cell>
          <cell r="E881" t="str">
            <v>E40</v>
          </cell>
          <cell r="F881" t="str">
            <v>S12</v>
          </cell>
          <cell r="G881" t="str">
            <v>D208</v>
          </cell>
          <cell r="H881" t="str">
            <v>Z221</v>
          </cell>
          <cell r="I881" t="str">
            <v>21</v>
          </cell>
        </row>
        <row r="882">
          <cell r="A882" t="str">
            <v>202883</v>
          </cell>
          <cell r="B882" t="str">
            <v>Shelby Gastro Endow</v>
          </cell>
          <cell r="D882" t="str">
            <v>Prather, Charlene M.</v>
          </cell>
          <cell r="E882" t="str">
            <v>E40</v>
          </cell>
          <cell r="F882" t="str">
            <v>S12</v>
          </cell>
          <cell r="G882" t="str">
            <v>D208</v>
          </cell>
          <cell r="H882" t="str">
            <v>Z215</v>
          </cell>
          <cell r="I882" t="str">
            <v>21</v>
          </cell>
        </row>
        <row r="883">
          <cell r="A883" t="str">
            <v>202897</v>
          </cell>
          <cell r="B883" t="str">
            <v>Chui Research Fund</v>
          </cell>
          <cell r="D883" t="str">
            <v>Tetri, Brent A.</v>
          </cell>
          <cell r="E883" t="str">
            <v>E40</v>
          </cell>
          <cell r="F883" t="str">
            <v>S12</v>
          </cell>
          <cell r="G883" t="str">
            <v>D208</v>
          </cell>
          <cell r="H883" t="str">
            <v>Z215</v>
          </cell>
          <cell r="I883" t="str">
            <v>21</v>
          </cell>
        </row>
        <row r="884">
          <cell r="A884" t="str">
            <v>203015</v>
          </cell>
          <cell r="B884" t="str">
            <v>Assoc Chair Clinical</v>
          </cell>
          <cell r="D884" t="str">
            <v>Di Bisceglie, Adrian M.</v>
          </cell>
          <cell r="E884" t="str">
            <v>E40</v>
          </cell>
          <cell r="F884" t="str">
            <v>S12</v>
          </cell>
          <cell r="G884" t="str">
            <v>D208</v>
          </cell>
          <cell r="H884" t="str">
            <v>Z201</v>
          </cell>
          <cell r="I884" t="str">
            <v>21</v>
          </cell>
        </row>
        <row r="885">
          <cell r="A885" t="str">
            <v>203038</v>
          </cell>
          <cell r="B885" t="str">
            <v>Endo Div Fund</v>
          </cell>
          <cell r="D885" t="str">
            <v>Morley, John E.</v>
          </cell>
          <cell r="E885" t="str">
            <v>E40</v>
          </cell>
          <cell r="F885" t="str">
            <v>S12</v>
          </cell>
          <cell r="G885" t="str">
            <v>D208</v>
          </cell>
          <cell r="H885" t="str">
            <v>Z214</v>
          </cell>
          <cell r="I885" t="str">
            <v>21</v>
          </cell>
        </row>
        <row r="886">
          <cell r="A886" t="str">
            <v>203063</v>
          </cell>
          <cell r="B886" t="str">
            <v>Adolph Hill Foundation</v>
          </cell>
          <cell r="D886" t="str">
            <v>Freter, Carl E.</v>
          </cell>
          <cell r="E886" t="str">
            <v>E40</v>
          </cell>
          <cell r="F886" t="str">
            <v>S12</v>
          </cell>
          <cell r="G886" t="str">
            <v>D208</v>
          </cell>
          <cell r="H886" t="str">
            <v>Z219</v>
          </cell>
          <cell r="I886" t="str">
            <v>21</v>
          </cell>
        </row>
        <row r="887">
          <cell r="A887" t="str">
            <v>203106</v>
          </cell>
          <cell r="B887" t="str">
            <v>Befeler Devel</v>
          </cell>
          <cell r="D887" t="str">
            <v>Befeler, Alex S.</v>
          </cell>
          <cell r="E887" t="str">
            <v>E40</v>
          </cell>
          <cell r="F887" t="str">
            <v>S12</v>
          </cell>
          <cell r="G887" t="str">
            <v>D208</v>
          </cell>
          <cell r="H887" t="str">
            <v>Z215</v>
          </cell>
          <cell r="I887" t="str">
            <v>21</v>
          </cell>
        </row>
        <row r="888">
          <cell r="A888" t="str">
            <v>203132</v>
          </cell>
          <cell r="B888" t="str">
            <v>Rheum Div Fund</v>
          </cell>
          <cell r="D888" t="str">
            <v>Moore, Terry L.</v>
          </cell>
          <cell r="E888" t="str">
            <v>E40</v>
          </cell>
          <cell r="F888" t="str">
            <v>S12</v>
          </cell>
          <cell r="G888" t="str">
            <v>D208</v>
          </cell>
          <cell r="H888" t="str">
            <v>Z203</v>
          </cell>
          <cell r="I888" t="str">
            <v>21</v>
          </cell>
        </row>
        <row r="889">
          <cell r="A889" t="str">
            <v>203153</v>
          </cell>
          <cell r="B889" t="str">
            <v>New Hope Clinic Support</v>
          </cell>
          <cell r="D889" t="str">
            <v>Sokol-Anderson, Marcia L.</v>
          </cell>
          <cell r="E889" t="str">
            <v>E40</v>
          </cell>
          <cell r="F889" t="str">
            <v>S12</v>
          </cell>
          <cell r="G889" t="str">
            <v>D208</v>
          </cell>
          <cell r="H889" t="str">
            <v>Z220</v>
          </cell>
          <cell r="I889" t="str">
            <v>21</v>
          </cell>
        </row>
        <row r="890">
          <cell r="A890" t="str">
            <v>203227</v>
          </cell>
          <cell r="B890" t="str">
            <v>Hem/Onc Dir</v>
          </cell>
          <cell r="D890" t="str">
            <v>Freter, Carl E.</v>
          </cell>
          <cell r="E890" t="str">
            <v>E40</v>
          </cell>
          <cell r="F890" t="str">
            <v>S12</v>
          </cell>
          <cell r="G890" t="str">
            <v>D208</v>
          </cell>
          <cell r="H890" t="str">
            <v>Z219</v>
          </cell>
          <cell r="I890" t="str">
            <v>21</v>
          </cell>
        </row>
        <row r="891">
          <cell r="A891" t="str">
            <v>203229</v>
          </cell>
          <cell r="B891" t="str">
            <v>Palliative Care Program</v>
          </cell>
          <cell r="D891" t="str">
            <v>Morley, John E.</v>
          </cell>
          <cell r="E891" t="str">
            <v>E40</v>
          </cell>
          <cell r="F891" t="str">
            <v>S12</v>
          </cell>
          <cell r="G891" t="str">
            <v>D208</v>
          </cell>
          <cell r="H891" t="str">
            <v>Z218</v>
          </cell>
          <cell r="I891" t="str">
            <v>21</v>
          </cell>
        </row>
        <row r="892">
          <cell r="A892" t="str">
            <v>203244</v>
          </cell>
          <cell r="B892" t="str">
            <v>Directors' Transition Fund</v>
          </cell>
          <cell r="D892" t="str">
            <v>Freter, Carl E.</v>
          </cell>
          <cell r="E892" t="str">
            <v>E40</v>
          </cell>
          <cell r="F892" t="str">
            <v>S12</v>
          </cell>
          <cell r="G892" t="str">
            <v>D208</v>
          </cell>
          <cell r="H892" t="str">
            <v>Z219</v>
          </cell>
          <cell r="I892" t="str">
            <v>21</v>
          </cell>
        </row>
        <row r="893">
          <cell r="A893" t="str">
            <v>203257</v>
          </cell>
          <cell r="B893" t="str">
            <v>Fischer Research Fund</v>
          </cell>
          <cell r="D893" t="str">
            <v>Moore, Terry L.</v>
          </cell>
          <cell r="E893" t="str">
            <v>E40</v>
          </cell>
          <cell r="F893" t="str">
            <v>S12</v>
          </cell>
          <cell r="G893" t="str">
            <v>D208</v>
          </cell>
          <cell r="H893" t="str">
            <v>Z203</v>
          </cell>
          <cell r="I893" t="str">
            <v>21</v>
          </cell>
        </row>
        <row r="894">
          <cell r="A894" t="str">
            <v>203274</v>
          </cell>
          <cell r="B894" t="str">
            <v>Schuening Memorial</v>
          </cell>
          <cell r="D894" t="str">
            <v>Freter, Carl E.</v>
          </cell>
          <cell r="E894" t="str">
            <v>E40</v>
          </cell>
          <cell r="F894" t="str">
            <v>S12</v>
          </cell>
          <cell r="G894" t="str">
            <v>D208</v>
          </cell>
          <cell r="H894" t="str">
            <v>Z219</v>
          </cell>
          <cell r="I894" t="str">
            <v>21</v>
          </cell>
        </row>
        <row r="895">
          <cell r="A895" t="str">
            <v>203290</v>
          </cell>
          <cell r="B895" t="str">
            <v>Pulmonary Div Dir Fund</v>
          </cell>
          <cell r="D895" t="str">
            <v>Di Bisceglie, Adrian M.</v>
          </cell>
          <cell r="E895" t="str">
            <v>E40</v>
          </cell>
          <cell r="F895" t="str">
            <v>S12</v>
          </cell>
          <cell r="G895" t="str">
            <v>D208</v>
          </cell>
          <cell r="H895" t="str">
            <v>Z201</v>
          </cell>
          <cell r="I895" t="str">
            <v>21</v>
          </cell>
        </row>
        <row r="896">
          <cell r="A896" t="str">
            <v>203294</v>
          </cell>
          <cell r="B896" t="str">
            <v>Faculty Devel-Schroeder</v>
          </cell>
          <cell r="D896" t="str">
            <v>Schroeder, Katie S.</v>
          </cell>
          <cell r="E896" t="str">
            <v>E40</v>
          </cell>
          <cell r="F896" t="str">
            <v>S12</v>
          </cell>
          <cell r="G896" t="str">
            <v>D208</v>
          </cell>
          <cell r="H896" t="str">
            <v>Z215</v>
          </cell>
          <cell r="I896" t="str">
            <v>21</v>
          </cell>
        </row>
        <row r="897">
          <cell r="A897" t="str">
            <v>203338</v>
          </cell>
          <cell r="B897" t="str">
            <v>Everest Fdn - Vst Res Fel - IM</v>
          </cell>
          <cell r="D897" t="str">
            <v>Di Bisceglie, Adrian M.</v>
          </cell>
          <cell r="E897" t="str">
            <v>E40</v>
          </cell>
          <cell r="F897" t="str">
            <v>S12</v>
          </cell>
          <cell r="G897" t="str">
            <v>D208</v>
          </cell>
          <cell r="H897" t="str">
            <v>Z201</v>
          </cell>
          <cell r="I897" t="str">
            <v>21</v>
          </cell>
        </row>
        <row r="898">
          <cell r="A898" t="str">
            <v>203370</v>
          </cell>
          <cell r="B898" t="str">
            <v>340b Hemophilia Program</v>
          </cell>
          <cell r="D898" t="str">
            <v>Richart, John M.</v>
          </cell>
          <cell r="E898" t="str">
            <v>E40</v>
          </cell>
          <cell r="F898" t="str">
            <v>S12</v>
          </cell>
          <cell r="G898" t="str">
            <v>D208</v>
          </cell>
          <cell r="H898" t="str">
            <v>Z219</v>
          </cell>
          <cell r="I898" t="str">
            <v>21</v>
          </cell>
        </row>
        <row r="899">
          <cell r="A899" t="str">
            <v>203391</v>
          </cell>
          <cell r="B899" t="str">
            <v>Faculty Devel-Marsicano</v>
          </cell>
          <cell r="D899" t="str">
            <v>Marsicano, Elizabeth V.</v>
          </cell>
          <cell r="E899" t="str">
            <v>E40</v>
          </cell>
          <cell r="F899" t="str">
            <v>S12</v>
          </cell>
          <cell r="G899" t="str">
            <v>D208</v>
          </cell>
          <cell r="H899" t="str">
            <v>Z215</v>
          </cell>
          <cell r="I899" t="str">
            <v>21</v>
          </cell>
        </row>
        <row r="900">
          <cell r="A900" t="str">
            <v>203392</v>
          </cell>
          <cell r="B900" t="str">
            <v>Start Up-Chatterjee</v>
          </cell>
          <cell r="D900" t="str">
            <v>Chatterjee, Soumya</v>
          </cell>
          <cell r="E900" t="str">
            <v>E40</v>
          </cell>
          <cell r="F900" t="str">
            <v>S12</v>
          </cell>
          <cell r="G900" t="str">
            <v>D208</v>
          </cell>
          <cell r="H900" t="str">
            <v>Z220</v>
          </cell>
          <cell r="I900" t="str">
            <v>21</v>
          </cell>
        </row>
        <row r="901">
          <cell r="A901" t="str">
            <v>203411</v>
          </cell>
          <cell r="B901" t="str">
            <v>Metabolic Research</v>
          </cell>
          <cell r="D901" t="str">
            <v>Bourey, Raymond E.</v>
          </cell>
          <cell r="E901" t="str">
            <v>E40</v>
          </cell>
          <cell r="F901" t="str">
            <v>S12</v>
          </cell>
          <cell r="G901" t="str">
            <v>D208</v>
          </cell>
          <cell r="H901" t="str">
            <v>Z214</v>
          </cell>
          <cell r="I901" t="str">
            <v>21</v>
          </cell>
        </row>
        <row r="902">
          <cell r="A902" t="str">
            <v>203447</v>
          </cell>
          <cell r="B902" t="str">
            <v>Assoc chair Education</v>
          </cell>
          <cell r="D902" t="str">
            <v>Miller, Chad S.</v>
          </cell>
          <cell r="E902" t="str">
            <v>E40</v>
          </cell>
          <cell r="F902" t="str">
            <v>S12</v>
          </cell>
          <cell r="G902" t="str">
            <v>D208</v>
          </cell>
          <cell r="H902" t="str">
            <v>Z229</v>
          </cell>
          <cell r="I902" t="str">
            <v>21</v>
          </cell>
        </row>
        <row r="903">
          <cell r="A903" t="str">
            <v>203522</v>
          </cell>
          <cell r="B903" t="str">
            <v>VTEU-NIH Meeting</v>
          </cell>
          <cell r="D903" t="str">
            <v>Hoft, Daniel F.</v>
          </cell>
          <cell r="E903" t="str">
            <v>E40</v>
          </cell>
          <cell r="F903" t="str">
            <v>S12</v>
          </cell>
          <cell r="G903" t="str">
            <v>D208</v>
          </cell>
          <cell r="H903" t="str">
            <v>Z220</v>
          </cell>
          <cell r="I903" t="str">
            <v>21</v>
          </cell>
        </row>
        <row r="904">
          <cell r="A904" t="str">
            <v>203528</v>
          </cell>
          <cell r="B904" t="str">
            <v>Prof Dev-Taylor</v>
          </cell>
          <cell r="D904" t="str">
            <v>Taylor, Jason R.</v>
          </cell>
          <cell r="E904" t="str">
            <v>E40</v>
          </cell>
          <cell r="F904" t="str">
            <v>S12</v>
          </cell>
          <cell r="G904" t="str">
            <v>D208</v>
          </cell>
          <cell r="H904" t="str">
            <v>Z215</v>
          </cell>
          <cell r="I904" t="str">
            <v>21</v>
          </cell>
        </row>
        <row r="905">
          <cell r="A905" t="str">
            <v>203529</v>
          </cell>
          <cell r="B905" t="str">
            <v>Endo Div Director</v>
          </cell>
          <cell r="D905" t="str">
            <v>Di Bisceglie, Adrian M.</v>
          </cell>
          <cell r="E905" t="str">
            <v>E40</v>
          </cell>
          <cell r="F905" t="str">
            <v>S12</v>
          </cell>
          <cell r="G905" t="str">
            <v>D208</v>
          </cell>
          <cell r="H905" t="str">
            <v>Z201</v>
          </cell>
          <cell r="I905" t="str">
            <v>21</v>
          </cell>
        </row>
        <row r="906">
          <cell r="A906" t="str">
            <v>203546</v>
          </cell>
          <cell r="B906" t="str">
            <v>Research Dev-Lentine</v>
          </cell>
          <cell r="D906" t="str">
            <v>Lentine, Krista L.</v>
          </cell>
          <cell r="E906" t="str">
            <v>E40</v>
          </cell>
          <cell r="F906" t="str">
            <v>S12</v>
          </cell>
          <cell r="G906" t="str">
            <v>D208</v>
          </cell>
          <cell r="H906" t="str">
            <v>Z221</v>
          </cell>
          <cell r="I906" t="str">
            <v>21</v>
          </cell>
        </row>
        <row r="907">
          <cell r="A907" t="str">
            <v>230211</v>
          </cell>
          <cell r="B907" t="str">
            <v>President's Research Fund- George</v>
          </cell>
          <cell r="D907" t="str">
            <v>George, Sarah L.</v>
          </cell>
          <cell r="E907" t="str">
            <v>E40</v>
          </cell>
          <cell r="F907" t="str">
            <v>S12</v>
          </cell>
          <cell r="G907" t="str">
            <v>D208</v>
          </cell>
          <cell r="H907" t="str">
            <v>Z220</v>
          </cell>
          <cell r="I907" t="str">
            <v>21</v>
          </cell>
          <cell r="J907" t="str">
            <v>06/01/2016</v>
          </cell>
          <cell r="K907" t="str">
            <v>05/31/2018</v>
          </cell>
        </row>
        <row r="908">
          <cell r="A908" t="str">
            <v>230233</v>
          </cell>
          <cell r="B908" t="str">
            <v>President Research Fund - Dhindsa</v>
          </cell>
          <cell r="D908" t="str">
            <v>Dhindsa, Sandeep S.</v>
          </cell>
          <cell r="E908" t="str">
            <v>E40</v>
          </cell>
          <cell r="F908" t="str">
            <v>S12</v>
          </cell>
          <cell r="G908" t="str">
            <v>D208</v>
          </cell>
          <cell r="H908" t="str">
            <v>Z214</v>
          </cell>
          <cell r="I908" t="str">
            <v>21</v>
          </cell>
          <cell r="J908" t="str">
            <v>06/05/2018</v>
          </cell>
          <cell r="K908" t="str">
            <v>05/31/2019</v>
          </cell>
        </row>
        <row r="909">
          <cell r="A909" t="str">
            <v>230234</v>
          </cell>
          <cell r="B909" t="str">
            <v>President's Research Fund - Peng</v>
          </cell>
          <cell r="D909" t="str">
            <v>Peng, Guangyong</v>
          </cell>
          <cell r="E909" t="str">
            <v>E40</v>
          </cell>
          <cell r="F909" t="str">
            <v>S12</v>
          </cell>
          <cell r="G909" t="str">
            <v>D208</v>
          </cell>
          <cell r="H909" t="str">
            <v>Z220</v>
          </cell>
          <cell r="I909" t="str">
            <v>21</v>
          </cell>
          <cell r="J909" t="str">
            <v>05/01/2017</v>
          </cell>
          <cell r="K909" t="str">
            <v>04/30/2018</v>
          </cell>
        </row>
        <row r="910">
          <cell r="A910" t="str">
            <v>230235</v>
          </cell>
          <cell r="B910" t="str">
            <v>President's Reserach Fund - Liu</v>
          </cell>
          <cell r="D910" t="str">
            <v>Liu, Jianguo</v>
          </cell>
          <cell r="E910" t="str">
            <v>E40</v>
          </cell>
          <cell r="F910" t="str">
            <v>S12</v>
          </cell>
          <cell r="G910" t="str">
            <v>D208</v>
          </cell>
          <cell r="H910" t="str">
            <v>Z220</v>
          </cell>
          <cell r="I910" t="str">
            <v>21</v>
          </cell>
          <cell r="J910" t="str">
            <v>05/01/2017</v>
          </cell>
          <cell r="K910" t="str">
            <v>10/31/2018</v>
          </cell>
        </row>
        <row r="911">
          <cell r="A911" t="str">
            <v>230255</v>
          </cell>
          <cell r="B911" t="str">
            <v>President's Research Fund-Chatterje</v>
          </cell>
          <cell r="D911" t="str">
            <v>Chatterjee, Soumya</v>
          </cell>
          <cell r="E911" t="str">
            <v>E40</v>
          </cell>
          <cell r="F911" t="str">
            <v>S12</v>
          </cell>
          <cell r="G911" t="str">
            <v>D208</v>
          </cell>
          <cell r="H911" t="str">
            <v>Z220</v>
          </cell>
          <cell r="I911" t="str">
            <v>21</v>
          </cell>
          <cell r="J911" t="str">
            <v>05/01/2018</v>
          </cell>
          <cell r="K911" t="str">
            <v>04/30/2019</v>
          </cell>
        </row>
        <row r="912">
          <cell r="A912" t="str">
            <v>239208</v>
          </cell>
          <cell r="B912" t="str">
            <v>Internal Medicine-Alternate</v>
          </cell>
          <cell r="D912" t="str">
            <v>Di Bisceglie, Adrian M.</v>
          </cell>
          <cell r="E912" t="str">
            <v>E40</v>
          </cell>
          <cell r="F912" t="str">
            <v>S12</v>
          </cell>
          <cell r="G912" t="str">
            <v>D208</v>
          </cell>
          <cell r="H912" t="str">
            <v>Z201</v>
          </cell>
          <cell r="I912" t="str">
            <v>21</v>
          </cell>
        </row>
        <row r="913">
          <cell r="A913" t="str">
            <v>240023</v>
          </cell>
          <cell r="B913" t="str">
            <v>Start Up-Nguyen</v>
          </cell>
          <cell r="D913" t="str">
            <v>Nguyen, Andrew Tuan D.</v>
          </cell>
          <cell r="E913" t="str">
            <v>E40</v>
          </cell>
          <cell r="F913" t="str">
            <v>S12</v>
          </cell>
          <cell r="G913" t="str">
            <v>D208</v>
          </cell>
          <cell r="H913" t="str">
            <v>Z218</v>
          </cell>
          <cell r="I913" t="str">
            <v>21</v>
          </cell>
        </row>
        <row r="914">
          <cell r="A914" t="str">
            <v>260195</v>
          </cell>
          <cell r="B914" t="str">
            <v>IDC Recovy-Di Bisceglie</v>
          </cell>
          <cell r="D914" t="str">
            <v>Di Bisceglie, Adrian M.</v>
          </cell>
          <cell r="E914" t="str">
            <v>E40</v>
          </cell>
          <cell r="F914" t="str">
            <v>S12</v>
          </cell>
          <cell r="G914" t="str">
            <v>D208</v>
          </cell>
          <cell r="H914" t="str">
            <v>Z215</v>
          </cell>
          <cell r="I914" t="str">
            <v>21</v>
          </cell>
        </row>
        <row r="915">
          <cell r="A915" t="str">
            <v>260196</v>
          </cell>
          <cell r="B915" t="str">
            <v>IDC Recovy-Befeler</v>
          </cell>
          <cell r="D915" t="str">
            <v>Befeler, Alex S.</v>
          </cell>
          <cell r="E915" t="str">
            <v>E40</v>
          </cell>
          <cell r="F915" t="str">
            <v>S12</v>
          </cell>
          <cell r="G915" t="str">
            <v>D208</v>
          </cell>
          <cell r="H915" t="str">
            <v>Z215</v>
          </cell>
          <cell r="I915" t="str">
            <v>21</v>
          </cell>
        </row>
        <row r="916">
          <cell r="A916" t="str">
            <v>260200</v>
          </cell>
          <cell r="B916" t="str">
            <v>IDC Recovy-Neuschwander</v>
          </cell>
          <cell r="D916" t="str">
            <v>Tetri, Brent A.</v>
          </cell>
          <cell r="E916" t="str">
            <v>E40</v>
          </cell>
          <cell r="F916" t="str">
            <v>S12</v>
          </cell>
          <cell r="G916" t="str">
            <v>D208</v>
          </cell>
          <cell r="H916" t="str">
            <v>Z215</v>
          </cell>
          <cell r="I916" t="str">
            <v>21</v>
          </cell>
        </row>
        <row r="917">
          <cell r="A917" t="str">
            <v>260201</v>
          </cell>
          <cell r="B917" t="str">
            <v>IDC Recovy-Prather</v>
          </cell>
          <cell r="D917" t="str">
            <v>Prather, Charlene M.</v>
          </cell>
          <cell r="E917" t="str">
            <v>E40</v>
          </cell>
          <cell r="F917" t="str">
            <v>S12</v>
          </cell>
          <cell r="G917" t="str">
            <v>D208</v>
          </cell>
          <cell r="H917" t="str">
            <v>Z215</v>
          </cell>
          <cell r="I917" t="str">
            <v>21</v>
          </cell>
        </row>
        <row r="918">
          <cell r="A918" t="str">
            <v>260204</v>
          </cell>
          <cell r="B918" t="str">
            <v>IDC Recovy-Hoft</v>
          </cell>
          <cell r="D918" t="str">
            <v>Hoft, Daniel F.</v>
          </cell>
          <cell r="E918" t="str">
            <v>E40</v>
          </cell>
          <cell r="F918" t="str">
            <v>S12</v>
          </cell>
          <cell r="G918" t="str">
            <v>D208</v>
          </cell>
          <cell r="H918" t="str">
            <v>Z220</v>
          </cell>
          <cell r="I918" t="str">
            <v>21</v>
          </cell>
        </row>
        <row r="919">
          <cell r="A919" t="str">
            <v>260208</v>
          </cell>
          <cell r="B919" t="str">
            <v>IDC Recovy-Liu</v>
          </cell>
          <cell r="D919" t="str">
            <v>Liu, Jianguo</v>
          </cell>
          <cell r="E919" t="str">
            <v>E40</v>
          </cell>
          <cell r="F919" t="str">
            <v>S12</v>
          </cell>
          <cell r="G919" t="str">
            <v>D208</v>
          </cell>
          <cell r="H919" t="str">
            <v>Z220</v>
          </cell>
          <cell r="I919" t="str">
            <v>21</v>
          </cell>
        </row>
        <row r="920">
          <cell r="A920" t="str">
            <v>260209</v>
          </cell>
          <cell r="B920" t="str">
            <v>IDC Recovy-Morley</v>
          </cell>
          <cell r="D920" t="str">
            <v>Morley, John E.</v>
          </cell>
          <cell r="E920" t="str">
            <v>E40</v>
          </cell>
          <cell r="F920" t="str">
            <v>S12</v>
          </cell>
          <cell r="G920" t="str">
            <v>D208</v>
          </cell>
          <cell r="H920" t="str">
            <v>Z218</v>
          </cell>
          <cell r="I920" t="str">
            <v>21</v>
          </cell>
        </row>
        <row r="921">
          <cell r="A921" t="str">
            <v>260211</v>
          </cell>
          <cell r="B921" t="str">
            <v>IDC Recovy-Sokol-Anderson</v>
          </cell>
          <cell r="D921" t="str">
            <v>Sokol-Anderson, Marcia L.</v>
          </cell>
          <cell r="E921" t="str">
            <v>E40</v>
          </cell>
          <cell r="F921" t="str">
            <v>S12</v>
          </cell>
          <cell r="G921" t="str">
            <v>D208</v>
          </cell>
          <cell r="H921" t="str">
            <v>Z220</v>
          </cell>
          <cell r="I921" t="str">
            <v>21</v>
          </cell>
        </row>
        <row r="922">
          <cell r="A922" t="str">
            <v>260213</v>
          </cell>
          <cell r="B922" t="str">
            <v>IDC Recovy-Ray</v>
          </cell>
          <cell r="D922" t="str">
            <v>Ray, Ranjit</v>
          </cell>
          <cell r="E922" t="str">
            <v>E40</v>
          </cell>
          <cell r="F922" t="str">
            <v>S12</v>
          </cell>
          <cell r="G922" t="str">
            <v>D208</v>
          </cell>
          <cell r="H922" t="str">
            <v>Z220</v>
          </cell>
          <cell r="I922" t="str">
            <v>21</v>
          </cell>
        </row>
        <row r="923">
          <cell r="A923" t="str">
            <v>260214</v>
          </cell>
          <cell r="B923" t="str">
            <v>IDC Recovy-Belshe</v>
          </cell>
          <cell r="D923" t="str">
            <v>Belshe, Robert B.</v>
          </cell>
          <cell r="E923" t="str">
            <v>E40</v>
          </cell>
          <cell r="F923" t="str">
            <v>S12</v>
          </cell>
          <cell r="G923" t="str">
            <v>D208</v>
          </cell>
          <cell r="H923" t="str">
            <v>Z220</v>
          </cell>
          <cell r="I923" t="str">
            <v>21</v>
          </cell>
        </row>
        <row r="924">
          <cell r="A924" t="str">
            <v>260215</v>
          </cell>
          <cell r="B924" t="str">
            <v>IDC Recovy-Frey</v>
          </cell>
          <cell r="D924" t="str">
            <v>Frey, Sharon E.</v>
          </cell>
          <cell r="E924" t="str">
            <v>E40</v>
          </cell>
          <cell r="F924" t="str">
            <v>S12</v>
          </cell>
          <cell r="G924" t="str">
            <v>D208</v>
          </cell>
          <cell r="H924" t="str">
            <v>Z220</v>
          </cell>
          <cell r="I924" t="str">
            <v>21</v>
          </cell>
        </row>
        <row r="925">
          <cell r="A925" t="str">
            <v>260216</v>
          </cell>
          <cell r="B925" t="str">
            <v>IDC Recovy-Farr</v>
          </cell>
          <cell r="D925" t="str">
            <v>Farr, Susan A.</v>
          </cell>
          <cell r="E925" t="str">
            <v>E40</v>
          </cell>
          <cell r="F925" t="str">
            <v>S12</v>
          </cell>
          <cell r="G925" t="str">
            <v>D208</v>
          </cell>
          <cell r="H925" t="str">
            <v>Z218</v>
          </cell>
          <cell r="I925" t="str">
            <v>21</v>
          </cell>
        </row>
        <row r="926">
          <cell r="A926" t="str">
            <v>260219</v>
          </cell>
          <cell r="B926" t="str">
            <v>IDC Recovy-Fan</v>
          </cell>
          <cell r="D926" t="str">
            <v>Fan, Xiaofeng</v>
          </cell>
          <cell r="E926" t="str">
            <v>E40</v>
          </cell>
          <cell r="F926" t="str">
            <v>S12</v>
          </cell>
          <cell r="G926" t="str">
            <v>D208</v>
          </cell>
          <cell r="H926" t="str">
            <v>Z215</v>
          </cell>
          <cell r="I926" t="str">
            <v>21</v>
          </cell>
        </row>
        <row r="927">
          <cell r="A927" t="str">
            <v>260244</v>
          </cell>
          <cell r="B927" t="str">
            <v>IDC Recovy-Lentine</v>
          </cell>
          <cell r="D927" t="str">
            <v>Lentine, Krista L.</v>
          </cell>
          <cell r="E927" t="str">
            <v>E40</v>
          </cell>
          <cell r="F927" t="str">
            <v>S12</v>
          </cell>
          <cell r="G927" t="str">
            <v>D208</v>
          </cell>
          <cell r="H927" t="str">
            <v>Z221</v>
          </cell>
          <cell r="I927" t="str">
            <v>21</v>
          </cell>
        </row>
        <row r="928">
          <cell r="A928" t="str">
            <v>260285</v>
          </cell>
          <cell r="B928" t="str">
            <v>IDC Recovy-Peng</v>
          </cell>
          <cell r="D928" t="str">
            <v>Peng, Guangyong</v>
          </cell>
          <cell r="E928" t="str">
            <v>E40</v>
          </cell>
          <cell r="F928" t="str">
            <v>S12</v>
          </cell>
          <cell r="G928" t="str">
            <v>D208</v>
          </cell>
          <cell r="H928" t="str">
            <v>Z220</v>
          </cell>
          <cell r="I928" t="str">
            <v>21</v>
          </cell>
        </row>
        <row r="929">
          <cell r="A929" t="str">
            <v>260305</v>
          </cell>
          <cell r="B929" t="str">
            <v>IDC Recovy-Little</v>
          </cell>
          <cell r="D929" t="str">
            <v>Little, Milta O.</v>
          </cell>
          <cell r="E929" t="str">
            <v>E40</v>
          </cell>
          <cell r="F929" t="str">
            <v>S12</v>
          </cell>
          <cell r="G929" t="str">
            <v>D208</v>
          </cell>
          <cell r="H929" t="str">
            <v>Z218</v>
          </cell>
          <cell r="I929" t="str">
            <v>21</v>
          </cell>
        </row>
        <row r="930">
          <cell r="A930" t="str">
            <v>260320</v>
          </cell>
          <cell r="B930" t="str">
            <v>IDC Recovy-Al-Kaade</v>
          </cell>
          <cell r="D930" t="str">
            <v>Al-Kaade, Samer</v>
          </cell>
          <cell r="E930" t="str">
            <v>E40</v>
          </cell>
          <cell r="F930" t="str">
            <v>S12</v>
          </cell>
          <cell r="G930" t="str">
            <v>D208</v>
          </cell>
          <cell r="H930" t="str">
            <v>Z215</v>
          </cell>
          <cell r="I930" t="str">
            <v>21</v>
          </cell>
        </row>
        <row r="931">
          <cell r="A931" t="str">
            <v>260323</v>
          </cell>
          <cell r="B931" t="str">
            <v>IDC Recovy-Moore</v>
          </cell>
          <cell r="D931" t="str">
            <v>Moore, Terry L.</v>
          </cell>
          <cell r="E931" t="str">
            <v>E40</v>
          </cell>
          <cell r="F931" t="str">
            <v>S12</v>
          </cell>
          <cell r="G931" t="str">
            <v>D208</v>
          </cell>
          <cell r="H931" t="str">
            <v>Z203</v>
          </cell>
          <cell r="I931" t="str">
            <v>21</v>
          </cell>
        </row>
        <row r="932">
          <cell r="A932" t="str">
            <v>260325</v>
          </cell>
          <cell r="B932" t="str">
            <v>IDC Recovy-Syed</v>
          </cell>
          <cell r="D932" t="str">
            <v>Syed, Reema</v>
          </cell>
          <cell r="E932" t="str">
            <v>E40</v>
          </cell>
          <cell r="F932" t="str">
            <v>S12</v>
          </cell>
          <cell r="G932" t="str">
            <v>D208</v>
          </cell>
          <cell r="H932" t="str">
            <v>Z203</v>
          </cell>
          <cell r="I932" t="str">
            <v>21</v>
          </cell>
        </row>
        <row r="933">
          <cell r="A933" t="str">
            <v>260361</v>
          </cell>
          <cell r="B933" t="str">
            <v>IDC Recovy-Edwards</v>
          </cell>
          <cell r="D933" t="str">
            <v>Edwards, John C.</v>
          </cell>
          <cell r="E933" t="str">
            <v>E40</v>
          </cell>
          <cell r="F933" t="str">
            <v>S12</v>
          </cell>
          <cell r="G933" t="str">
            <v>D208</v>
          </cell>
          <cell r="H933" t="str">
            <v>Z221</v>
          </cell>
          <cell r="I933" t="str">
            <v>21</v>
          </cell>
        </row>
        <row r="934">
          <cell r="A934" t="str">
            <v>260366</v>
          </cell>
          <cell r="B934" t="str">
            <v>IDC Recovy-Gorse</v>
          </cell>
          <cell r="D934" t="str">
            <v>Gorse, Geoffrey J.</v>
          </cell>
          <cell r="E934" t="str">
            <v>E40</v>
          </cell>
          <cell r="F934" t="str">
            <v>S12</v>
          </cell>
          <cell r="G934" t="str">
            <v>D208</v>
          </cell>
          <cell r="H934" t="str">
            <v>Z220</v>
          </cell>
          <cell r="I934" t="str">
            <v>21</v>
          </cell>
        </row>
        <row r="935">
          <cell r="A935" t="str">
            <v>260375</v>
          </cell>
          <cell r="B935" t="str">
            <v>IDC Recovy-Albert</v>
          </cell>
          <cell r="D935" t="str">
            <v>Albert, Stewart G.</v>
          </cell>
          <cell r="E935" t="str">
            <v>E40</v>
          </cell>
          <cell r="F935" t="str">
            <v>S12</v>
          </cell>
          <cell r="G935" t="str">
            <v>D208</v>
          </cell>
          <cell r="H935" t="str">
            <v>Z214</v>
          </cell>
          <cell r="I935" t="str">
            <v>21</v>
          </cell>
        </row>
        <row r="936">
          <cell r="A936" t="str">
            <v>260384</v>
          </cell>
          <cell r="B936" t="str">
            <v>IDC Recovy-George</v>
          </cell>
          <cell r="D936" t="str">
            <v>George, Sarah L.</v>
          </cell>
          <cell r="E936" t="str">
            <v>E40</v>
          </cell>
          <cell r="F936" t="str">
            <v>S12</v>
          </cell>
          <cell r="G936" t="str">
            <v>D208</v>
          </cell>
          <cell r="H936" t="str">
            <v>Z220</v>
          </cell>
          <cell r="I936" t="str">
            <v>21</v>
          </cell>
        </row>
        <row r="937">
          <cell r="A937" t="str">
            <v>260400</v>
          </cell>
          <cell r="B937" t="str">
            <v>IDC Recovy-Richart</v>
          </cell>
          <cell r="D937" t="str">
            <v>Richart, John M.</v>
          </cell>
          <cell r="E937" t="str">
            <v>E40</v>
          </cell>
          <cell r="F937" t="str">
            <v>S12</v>
          </cell>
          <cell r="G937" t="str">
            <v>D208</v>
          </cell>
          <cell r="H937" t="str">
            <v>Z219</v>
          </cell>
          <cell r="I937" t="str">
            <v>21</v>
          </cell>
        </row>
        <row r="938">
          <cell r="A938" t="str">
            <v>260433</v>
          </cell>
          <cell r="B938" t="str">
            <v>IDC Recovery-Taylor</v>
          </cell>
          <cell r="D938" t="str">
            <v>Taylor, Jason R.</v>
          </cell>
          <cell r="E938" t="str">
            <v>E40</v>
          </cell>
          <cell r="F938" t="str">
            <v>S12</v>
          </cell>
          <cell r="G938" t="str">
            <v>D208</v>
          </cell>
          <cell r="H938" t="str">
            <v>Z215</v>
          </cell>
          <cell r="I938" t="str">
            <v>21</v>
          </cell>
        </row>
        <row r="939">
          <cell r="A939" t="str">
            <v>260469</v>
          </cell>
          <cell r="B939" t="str">
            <v>IDC Recovy-Bacon</v>
          </cell>
          <cell r="D939" t="str">
            <v>Bacon, Bruce R.</v>
          </cell>
          <cell r="E939" t="str">
            <v>E40</v>
          </cell>
          <cell r="F939" t="str">
            <v>S12</v>
          </cell>
          <cell r="G939" t="str">
            <v>D208</v>
          </cell>
          <cell r="H939" t="str">
            <v>Z215</v>
          </cell>
          <cell r="I939" t="str">
            <v>21</v>
          </cell>
        </row>
        <row r="940">
          <cell r="A940" t="str">
            <v>260518</v>
          </cell>
          <cell r="B940" t="str">
            <v>IDC Recovy-Abate</v>
          </cell>
          <cell r="D940" t="str">
            <v>Abate, Getahun</v>
          </cell>
          <cell r="E940" t="str">
            <v>E40</v>
          </cell>
          <cell r="F940" t="str">
            <v>S12</v>
          </cell>
          <cell r="G940" t="str">
            <v>D208</v>
          </cell>
          <cell r="H940" t="str">
            <v>Z220</v>
          </cell>
          <cell r="I940" t="str">
            <v>21</v>
          </cell>
        </row>
        <row r="941">
          <cell r="A941" t="str">
            <v>260520</v>
          </cell>
          <cell r="B941" t="str">
            <v>IDC Recovy-Fesler</v>
          </cell>
          <cell r="D941" t="str">
            <v>Fesler, Mark J.</v>
          </cell>
          <cell r="E941" t="str">
            <v>E40</v>
          </cell>
          <cell r="F941" t="str">
            <v>S12</v>
          </cell>
          <cell r="G941" t="str">
            <v>D208</v>
          </cell>
          <cell r="H941" t="str">
            <v>Z219</v>
          </cell>
          <cell r="I941" t="str">
            <v>21</v>
          </cell>
        </row>
        <row r="942">
          <cell r="A942" t="str">
            <v>260523</v>
          </cell>
          <cell r="B942" t="str">
            <v>IDC Recovy-Pincus</v>
          </cell>
          <cell r="D942" t="str">
            <v>Pincus, Steven M.</v>
          </cell>
          <cell r="E942" t="str">
            <v>E40</v>
          </cell>
          <cell r="F942" t="str">
            <v>S12</v>
          </cell>
          <cell r="G942" t="str">
            <v>D208</v>
          </cell>
          <cell r="H942" t="str">
            <v>Z219</v>
          </cell>
          <cell r="I942" t="str">
            <v>21</v>
          </cell>
        </row>
        <row r="943">
          <cell r="A943" t="str">
            <v>260570</v>
          </cell>
          <cell r="B943" t="str">
            <v>IDC Recovy-Rodin</v>
          </cell>
          <cell r="D943" t="str">
            <v>Rodin, Miriam B.</v>
          </cell>
          <cell r="E943" t="str">
            <v>E40</v>
          </cell>
          <cell r="F943" t="str">
            <v>S12</v>
          </cell>
          <cell r="G943" t="str">
            <v>D208</v>
          </cell>
          <cell r="H943" t="str">
            <v>Z218</v>
          </cell>
          <cell r="I943" t="str">
            <v>21</v>
          </cell>
        </row>
        <row r="944">
          <cell r="A944" t="str">
            <v>260571</v>
          </cell>
          <cell r="B944" t="str">
            <v>IDC Recovy-Tu</v>
          </cell>
          <cell r="D944" t="str">
            <v>Tu, Yifan</v>
          </cell>
          <cell r="E944" t="str">
            <v>E40</v>
          </cell>
          <cell r="F944" t="str">
            <v>S12</v>
          </cell>
          <cell r="G944" t="str">
            <v>D208</v>
          </cell>
          <cell r="H944" t="str">
            <v>Z219</v>
          </cell>
          <cell r="I944" t="str">
            <v>21</v>
          </cell>
        </row>
        <row r="945">
          <cell r="A945" t="str">
            <v>260590</v>
          </cell>
          <cell r="B945" t="str">
            <v>IDC Recovy-Nayak</v>
          </cell>
          <cell r="D945" t="str">
            <v>Nayak, Ravi P.</v>
          </cell>
          <cell r="E945" t="str">
            <v>E40</v>
          </cell>
          <cell r="F945" t="str">
            <v>S12</v>
          </cell>
          <cell r="G945" t="str">
            <v>D208</v>
          </cell>
          <cell r="H945" t="str">
            <v>Z224</v>
          </cell>
          <cell r="I945" t="str">
            <v>21</v>
          </cell>
        </row>
        <row r="946">
          <cell r="A946" t="str">
            <v>275101</v>
          </cell>
          <cell r="B946" t="str">
            <v>Big Ideas Internal Awards</v>
          </cell>
          <cell r="D946" t="str">
            <v>Hoft, Daniel F.</v>
          </cell>
          <cell r="E946" t="str">
            <v>E40</v>
          </cell>
          <cell r="F946" t="str">
            <v>S12</v>
          </cell>
          <cell r="G946" t="str">
            <v>D208</v>
          </cell>
          <cell r="H946" t="str">
            <v>Z220</v>
          </cell>
          <cell r="I946" t="str">
            <v>21</v>
          </cell>
          <cell r="J946" t="str">
            <v>05/01/2018</v>
          </cell>
          <cell r="K946" t="str">
            <v>04/30/2019</v>
          </cell>
        </row>
        <row r="947">
          <cell r="A947" t="str">
            <v>281001</v>
          </cell>
          <cell r="B947" t="str">
            <v>Corrona-Data Collect</v>
          </cell>
          <cell r="D947" t="str">
            <v>Pepmueller, Peri H.</v>
          </cell>
          <cell r="E947" t="str">
            <v>E40</v>
          </cell>
          <cell r="F947" t="str">
            <v>S12</v>
          </cell>
          <cell r="G947" t="str">
            <v>D208</v>
          </cell>
          <cell r="H947" t="str">
            <v>Z203</v>
          </cell>
          <cell r="I947" t="str">
            <v>21</v>
          </cell>
          <cell r="J947" t="str">
            <v>07/01/2001</v>
          </cell>
          <cell r="K947" t="str">
            <v>12/31/2018</v>
          </cell>
        </row>
        <row r="948">
          <cell r="A948" t="str">
            <v>281705</v>
          </cell>
          <cell r="B948" t="str">
            <v>Intercept INT747-301</v>
          </cell>
          <cell r="D948" t="str">
            <v>Bacon, Bruce R.</v>
          </cell>
          <cell r="E948" t="str">
            <v>E40</v>
          </cell>
          <cell r="F948" t="str">
            <v>S12</v>
          </cell>
          <cell r="G948" t="str">
            <v>D208</v>
          </cell>
          <cell r="H948" t="str">
            <v>Z215</v>
          </cell>
          <cell r="I948" t="str">
            <v>21</v>
          </cell>
          <cell r="J948" t="str">
            <v>12/19/2011</v>
          </cell>
          <cell r="K948" t="str">
            <v>12/31/2018</v>
          </cell>
        </row>
        <row r="949">
          <cell r="A949" t="str">
            <v>281725</v>
          </cell>
          <cell r="B949" t="str">
            <v>Target Registry - 12098</v>
          </cell>
          <cell r="D949" t="str">
            <v>Di Bisceglie, Adrian M.</v>
          </cell>
          <cell r="E949" t="str">
            <v>E40</v>
          </cell>
          <cell r="F949" t="str">
            <v>S12</v>
          </cell>
          <cell r="G949" t="str">
            <v>D208</v>
          </cell>
          <cell r="H949" t="str">
            <v>Z215</v>
          </cell>
          <cell r="I949" t="str">
            <v>21</v>
          </cell>
          <cell r="J949" t="str">
            <v>04/11/2012</v>
          </cell>
          <cell r="K949" t="str">
            <v>09/30/2020</v>
          </cell>
        </row>
        <row r="950">
          <cell r="A950" t="str">
            <v>281791</v>
          </cell>
          <cell r="B950" t="str">
            <v>PROCLAIM - 10PLK 13</v>
          </cell>
          <cell r="D950" t="str">
            <v>Richart, John M.</v>
          </cell>
          <cell r="E950" t="str">
            <v>E40</v>
          </cell>
          <cell r="F950" t="str">
            <v>S12</v>
          </cell>
          <cell r="G950" t="str">
            <v>D208</v>
          </cell>
          <cell r="H950" t="str">
            <v>Z219</v>
          </cell>
          <cell r="I950" t="str">
            <v>21</v>
          </cell>
          <cell r="J950" t="str">
            <v>06/26/2012</v>
          </cell>
          <cell r="K950" t="str">
            <v>06/30/2020</v>
          </cell>
        </row>
        <row r="951">
          <cell r="A951" t="str">
            <v>281800</v>
          </cell>
          <cell r="B951" t="str">
            <v>Asahi Kasei ART 123</v>
          </cell>
          <cell r="D951" t="str">
            <v>Stoeckel, David A.</v>
          </cell>
          <cell r="E951" t="str">
            <v>E40</v>
          </cell>
          <cell r="F951" t="str">
            <v>S12</v>
          </cell>
          <cell r="G951" t="str">
            <v>D208</v>
          </cell>
          <cell r="H951" t="str">
            <v>Z224</v>
          </cell>
          <cell r="I951" t="str">
            <v>21</v>
          </cell>
          <cell r="J951" t="str">
            <v>02/28/2013</v>
          </cell>
          <cell r="K951" t="str">
            <v>12/31/2018</v>
          </cell>
        </row>
        <row r="952">
          <cell r="A952" t="str">
            <v>281807</v>
          </cell>
          <cell r="B952" t="str">
            <v>Merck MK 5172-017</v>
          </cell>
          <cell r="D952" t="str">
            <v>Bacon, Bruce R.</v>
          </cell>
          <cell r="E952" t="str">
            <v>E40</v>
          </cell>
          <cell r="F952" t="str">
            <v>S12</v>
          </cell>
          <cell r="G952" t="str">
            <v>D208</v>
          </cell>
          <cell r="H952" t="str">
            <v>Z215</v>
          </cell>
          <cell r="I952" t="str">
            <v>21</v>
          </cell>
          <cell r="J952" t="str">
            <v>01/10/2013</v>
          </cell>
          <cell r="K952" t="str">
            <v>03/13/2018</v>
          </cell>
        </row>
        <row r="953">
          <cell r="A953" t="str">
            <v>281831</v>
          </cell>
          <cell r="B953" t="str">
            <v>BMS IM101240</v>
          </cell>
          <cell r="D953" t="str">
            <v>Syed, Reema</v>
          </cell>
          <cell r="E953" t="str">
            <v>E40</v>
          </cell>
          <cell r="F953" t="str">
            <v>S12</v>
          </cell>
          <cell r="G953" t="str">
            <v>D208</v>
          </cell>
          <cell r="H953" t="str">
            <v>Z203</v>
          </cell>
          <cell r="I953" t="str">
            <v>21</v>
          </cell>
          <cell r="J953" t="str">
            <v>07/22/2013</v>
          </cell>
          <cell r="K953" t="str">
            <v>12/31/2019</v>
          </cell>
        </row>
        <row r="954">
          <cell r="A954" t="str">
            <v>281845</v>
          </cell>
          <cell r="B954" t="str">
            <v>Intercept 747-205</v>
          </cell>
          <cell r="D954" t="str">
            <v>Bacon, Bruce R.</v>
          </cell>
          <cell r="E954" t="str">
            <v>E40</v>
          </cell>
          <cell r="F954" t="str">
            <v>S12</v>
          </cell>
          <cell r="G954" t="str">
            <v>D208</v>
          </cell>
          <cell r="H954" t="str">
            <v>Z215</v>
          </cell>
          <cell r="I954" t="str">
            <v>21</v>
          </cell>
          <cell r="J954" t="str">
            <v>01/13/2014</v>
          </cell>
          <cell r="K954" t="str">
            <v>01/31/2016</v>
          </cell>
        </row>
        <row r="955">
          <cell r="A955" t="str">
            <v>281856</v>
          </cell>
          <cell r="B955" t="str">
            <v>SABLE Registry</v>
          </cell>
          <cell r="D955" t="str">
            <v>Syed, Reema</v>
          </cell>
          <cell r="E955" t="str">
            <v>E40</v>
          </cell>
          <cell r="F955" t="str">
            <v>S12</v>
          </cell>
          <cell r="G955" t="str">
            <v>D208</v>
          </cell>
          <cell r="H955" t="str">
            <v>Z203</v>
          </cell>
          <cell r="I955" t="str">
            <v>21</v>
          </cell>
          <cell r="J955" t="str">
            <v>04/16/2014</v>
          </cell>
          <cell r="K955" t="str">
            <v>04/30/2020</v>
          </cell>
        </row>
        <row r="956">
          <cell r="A956" t="str">
            <v>281871</v>
          </cell>
          <cell r="B956" t="str">
            <v>Abbott M14-222</v>
          </cell>
          <cell r="D956" t="str">
            <v>Bacon, Bruce R.</v>
          </cell>
          <cell r="E956" t="str">
            <v>E40</v>
          </cell>
          <cell r="F956" t="str">
            <v>S12</v>
          </cell>
          <cell r="G956" t="str">
            <v>D208</v>
          </cell>
          <cell r="H956" t="str">
            <v>Z215</v>
          </cell>
          <cell r="I956" t="str">
            <v>21</v>
          </cell>
          <cell r="J956" t="str">
            <v>09/09/2014</v>
          </cell>
          <cell r="K956" t="str">
            <v>12/31/2020</v>
          </cell>
        </row>
        <row r="957">
          <cell r="A957" t="str">
            <v>281904</v>
          </cell>
          <cell r="B957" t="str">
            <v>MK-3475 Melanoma</v>
          </cell>
          <cell r="D957" t="str">
            <v>Richart, John M.</v>
          </cell>
          <cell r="E957" t="str">
            <v>E40</v>
          </cell>
          <cell r="F957" t="str">
            <v>S12</v>
          </cell>
          <cell r="G957" t="str">
            <v>D208</v>
          </cell>
          <cell r="H957" t="str">
            <v>Z219</v>
          </cell>
          <cell r="I957" t="str">
            <v>21</v>
          </cell>
          <cell r="J957" t="str">
            <v>12/11/2014</v>
          </cell>
          <cell r="K957" t="str">
            <v>12/31/2020</v>
          </cell>
        </row>
        <row r="958">
          <cell r="A958" t="str">
            <v>281906</v>
          </cell>
          <cell r="B958" t="str">
            <v>Intercept 747-302</v>
          </cell>
          <cell r="D958" t="str">
            <v>Bacon, Bruce R.</v>
          </cell>
          <cell r="E958" t="str">
            <v>E40</v>
          </cell>
          <cell r="F958" t="str">
            <v>S12</v>
          </cell>
          <cell r="G958" t="str">
            <v>D208</v>
          </cell>
          <cell r="H958" t="str">
            <v>Z215</v>
          </cell>
          <cell r="I958" t="str">
            <v>21</v>
          </cell>
          <cell r="J958" t="str">
            <v>02/23/2015</v>
          </cell>
          <cell r="K958" t="str">
            <v>02/28/2021</v>
          </cell>
        </row>
        <row r="959">
          <cell r="A959" t="str">
            <v>281924</v>
          </cell>
          <cell r="B959" t="str">
            <v>NovaMER4101</v>
          </cell>
          <cell r="D959" t="str">
            <v>Gorse, Geoffrey J.</v>
          </cell>
          <cell r="E959" t="str">
            <v>E40</v>
          </cell>
          <cell r="F959" t="str">
            <v>S12</v>
          </cell>
          <cell r="G959" t="str">
            <v>D208</v>
          </cell>
          <cell r="H959" t="str">
            <v>Z220</v>
          </cell>
          <cell r="I959" t="str">
            <v>21</v>
          </cell>
          <cell r="J959" t="str">
            <v>06/17/2015</v>
          </cell>
          <cell r="K959" t="str">
            <v>06/30/2019</v>
          </cell>
        </row>
        <row r="960">
          <cell r="A960" t="str">
            <v>281928</v>
          </cell>
          <cell r="B960" t="str">
            <v>BMS MB130-045</v>
          </cell>
          <cell r="D960" t="str">
            <v>Tetri, Brent A.</v>
          </cell>
          <cell r="E960" t="str">
            <v>E40</v>
          </cell>
          <cell r="F960" t="str">
            <v>S12</v>
          </cell>
          <cell r="G960" t="str">
            <v>D208</v>
          </cell>
          <cell r="H960" t="str">
            <v>Z215</v>
          </cell>
          <cell r="I960" t="str">
            <v>21</v>
          </cell>
          <cell r="J960" t="str">
            <v>06/29/2015</v>
          </cell>
          <cell r="K960" t="str">
            <v>06/30/2018</v>
          </cell>
        </row>
        <row r="961">
          <cell r="A961" t="str">
            <v>281937</v>
          </cell>
          <cell r="B961" t="str">
            <v>GSK Pluto Study</v>
          </cell>
          <cell r="D961" t="str">
            <v>Syed, Reema</v>
          </cell>
          <cell r="E961" t="str">
            <v>E40</v>
          </cell>
          <cell r="F961" t="str">
            <v>S12</v>
          </cell>
          <cell r="G961" t="str">
            <v>D208</v>
          </cell>
          <cell r="H961" t="str">
            <v>Z203</v>
          </cell>
          <cell r="I961" t="str">
            <v>21</v>
          </cell>
          <cell r="J961" t="str">
            <v>01/22/2015</v>
          </cell>
          <cell r="K961" t="str">
            <v>04/30/2026</v>
          </cell>
        </row>
        <row r="962">
          <cell r="A962" t="str">
            <v>281941</v>
          </cell>
          <cell r="B962" t="str">
            <v>Intercept NASH 747-303</v>
          </cell>
          <cell r="D962" t="str">
            <v>Tetri, Brent A.</v>
          </cell>
          <cell r="E962" t="str">
            <v>E40</v>
          </cell>
          <cell r="F962" t="str">
            <v>S12</v>
          </cell>
          <cell r="G962" t="str">
            <v>D208</v>
          </cell>
          <cell r="H962" t="str">
            <v>Z215</v>
          </cell>
          <cell r="I962" t="str">
            <v>21</v>
          </cell>
          <cell r="J962" t="str">
            <v>08/14/2015</v>
          </cell>
          <cell r="K962" t="str">
            <v>10/31/2021</v>
          </cell>
        </row>
        <row r="963">
          <cell r="A963" t="str">
            <v>281948</v>
          </cell>
          <cell r="B963" t="str">
            <v>Gilead GS-US-337-1431</v>
          </cell>
          <cell r="D963" t="str">
            <v>Bacon, Bruce R.</v>
          </cell>
          <cell r="E963" t="str">
            <v>E40</v>
          </cell>
          <cell r="F963" t="str">
            <v>S12</v>
          </cell>
          <cell r="G963" t="str">
            <v>D208</v>
          </cell>
          <cell r="H963" t="str">
            <v>Z215</v>
          </cell>
          <cell r="I963" t="str">
            <v>21</v>
          </cell>
          <cell r="J963" t="str">
            <v>10/23/2015</v>
          </cell>
          <cell r="K963" t="str">
            <v>03/31/2021</v>
          </cell>
        </row>
        <row r="964">
          <cell r="A964" t="str">
            <v>281968</v>
          </cell>
          <cell r="B964" t="str">
            <v>CARRA 2016</v>
          </cell>
          <cell r="D964" t="str">
            <v>Syed, Reema</v>
          </cell>
          <cell r="E964" t="str">
            <v>E40</v>
          </cell>
          <cell r="F964" t="str">
            <v>S12</v>
          </cell>
          <cell r="G964" t="str">
            <v>D208</v>
          </cell>
          <cell r="H964" t="str">
            <v>Z203</v>
          </cell>
          <cell r="I964" t="str">
            <v>21</v>
          </cell>
          <cell r="J964" t="str">
            <v>11/12/2015</v>
          </cell>
          <cell r="K964" t="str">
            <v>11/30/2025</v>
          </cell>
        </row>
        <row r="965">
          <cell r="A965" t="str">
            <v>281975</v>
          </cell>
          <cell r="B965" t="str">
            <v>GS-US-380-1961</v>
          </cell>
          <cell r="D965" t="str">
            <v>Sokol-Anderson, Marcia L.</v>
          </cell>
          <cell r="E965" t="str">
            <v>E40</v>
          </cell>
          <cell r="F965" t="str">
            <v>S12</v>
          </cell>
          <cell r="G965" t="str">
            <v>D208</v>
          </cell>
          <cell r="H965" t="str">
            <v>Z220</v>
          </cell>
          <cell r="I965" t="str">
            <v>21</v>
          </cell>
          <cell r="J965" t="str">
            <v>03/14/2016</v>
          </cell>
          <cell r="K965" t="str">
            <v>03/31/2021</v>
          </cell>
        </row>
        <row r="966">
          <cell r="A966" t="str">
            <v>281989</v>
          </cell>
          <cell r="B966" t="str">
            <v>Takeda MLN-0002-401 PASS</v>
          </cell>
          <cell r="D966" t="str">
            <v>Schroeder, Katie S.</v>
          </cell>
          <cell r="E966" t="str">
            <v>E40</v>
          </cell>
          <cell r="F966" t="str">
            <v>S12</v>
          </cell>
          <cell r="G966" t="str">
            <v>D208</v>
          </cell>
          <cell r="H966" t="str">
            <v>Z215</v>
          </cell>
          <cell r="I966" t="str">
            <v>21</v>
          </cell>
          <cell r="J966" t="str">
            <v>02/16/2016</v>
          </cell>
          <cell r="K966" t="str">
            <v>08/30/2021</v>
          </cell>
        </row>
        <row r="967">
          <cell r="A967" t="str">
            <v>281993</v>
          </cell>
          <cell r="B967" t="str">
            <v>NGM 15-016</v>
          </cell>
          <cell r="D967" t="str">
            <v>Bacon, Bruce R.</v>
          </cell>
          <cell r="E967" t="str">
            <v>E40</v>
          </cell>
          <cell r="F967" t="str">
            <v>S12</v>
          </cell>
          <cell r="G967" t="str">
            <v>D208</v>
          </cell>
          <cell r="H967" t="str">
            <v>Z215</v>
          </cell>
          <cell r="I967" t="str">
            <v>21</v>
          </cell>
          <cell r="J967" t="str">
            <v>04/21/2016</v>
          </cell>
          <cell r="K967" t="str">
            <v>05/01/2018</v>
          </cell>
        </row>
        <row r="968">
          <cell r="A968" t="str">
            <v>281998</v>
          </cell>
          <cell r="B968" t="str">
            <v>NOR-204</v>
          </cell>
          <cell r="D968" t="str">
            <v>Frey, Sharon E.</v>
          </cell>
          <cell r="E968" t="str">
            <v>E40</v>
          </cell>
          <cell r="F968" t="str">
            <v>S12</v>
          </cell>
          <cell r="G968" t="str">
            <v>D208</v>
          </cell>
          <cell r="H968" t="str">
            <v>Z220</v>
          </cell>
          <cell r="I968" t="str">
            <v>21</v>
          </cell>
          <cell r="J968" t="str">
            <v>05/24/2016</v>
          </cell>
          <cell r="K968" t="str">
            <v>06/30/2018</v>
          </cell>
        </row>
        <row r="969">
          <cell r="A969" t="str">
            <v>282002</v>
          </cell>
          <cell r="B969" t="str">
            <v>SillaJen JX594-HEP024</v>
          </cell>
          <cell r="D969" t="str">
            <v>Befeler, Alex S.</v>
          </cell>
          <cell r="E969" t="str">
            <v>E40</v>
          </cell>
          <cell r="F969" t="str">
            <v>S12</v>
          </cell>
          <cell r="G969" t="str">
            <v>D208</v>
          </cell>
          <cell r="H969" t="str">
            <v>Z215</v>
          </cell>
          <cell r="I969" t="str">
            <v>21</v>
          </cell>
          <cell r="J969" t="str">
            <v>04/19/2016</v>
          </cell>
          <cell r="K969" t="str">
            <v>04/30/2021</v>
          </cell>
        </row>
        <row r="970">
          <cell r="A970" t="str">
            <v>282003</v>
          </cell>
          <cell r="B970" t="str">
            <v>AbbVie P11-282 Legacy</v>
          </cell>
          <cell r="D970" t="str">
            <v>Schroeder, Katie S.</v>
          </cell>
          <cell r="E970" t="str">
            <v>E40</v>
          </cell>
          <cell r="F970" t="str">
            <v>S12</v>
          </cell>
          <cell r="G970" t="str">
            <v>D208</v>
          </cell>
          <cell r="H970" t="str">
            <v>Z215</v>
          </cell>
          <cell r="I970" t="str">
            <v>21</v>
          </cell>
          <cell r="J970" t="str">
            <v>06/15/2016</v>
          </cell>
          <cell r="K970" t="str">
            <v>06/30/2026</v>
          </cell>
        </row>
        <row r="971">
          <cell r="A971" t="str">
            <v>282009</v>
          </cell>
          <cell r="B971" t="str">
            <v>Medibeacon ORFM</v>
          </cell>
          <cell r="D971" t="str">
            <v>Martin, Kevin J.</v>
          </cell>
          <cell r="E971" t="str">
            <v>E40</v>
          </cell>
          <cell r="F971" t="str">
            <v>S12</v>
          </cell>
          <cell r="G971" t="str">
            <v>D208</v>
          </cell>
          <cell r="H971" t="str">
            <v>Z221</v>
          </cell>
          <cell r="I971" t="str">
            <v>21</v>
          </cell>
          <cell r="J971" t="str">
            <v>07/26/2016</v>
          </cell>
          <cell r="K971" t="str">
            <v>07/31/2018</v>
          </cell>
        </row>
        <row r="972">
          <cell r="A972" t="str">
            <v>282013</v>
          </cell>
          <cell r="B972" t="str">
            <v>CONFIRM MNK 19013958</v>
          </cell>
          <cell r="D972" t="str">
            <v>Befeler, Alex S.</v>
          </cell>
          <cell r="E972" t="str">
            <v>E40</v>
          </cell>
          <cell r="F972" t="str">
            <v>S12</v>
          </cell>
          <cell r="G972" t="str">
            <v>D208</v>
          </cell>
          <cell r="H972" t="str">
            <v>Z215</v>
          </cell>
          <cell r="I972" t="str">
            <v>21</v>
          </cell>
          <cell r="J972" t="str">
            <v>09/15/2016</v>
          </cell>
          <cell r="K972" t="str">
            <v>09/30/2020</v>
          </cell>
        </row>
        <row r="973">
          <cell r="A973" t="str">
            <v>282019</v>
          </cell>
          <cell r="B973" t="str">
            <v>Genfit GTF505-315-1</v>
          </cell>
          <cell r="D973" t="str">
            <v>Tetri, Brent A.</v>
          </cell>
          <cell r="E973" t="str">
            <v>E40</v>
          </cell>
          <cell r="F973" t="str">
            <v>S12</v>
          </cell>
          <cell r="G973" t="str">
            <v>D208</v>
          </cell>
          <cell r="H973" t="str">
            <v>Z215</v>
          </cell>
          <cell r="I973" t="str">
            <v>21</v>
          </cell>
          <cell r="J973" t="str">
            <v>10/18/2016</v>
          </cell>
          <cell r="K973" t="str">
            <v>04/01/2022</v>
          </cell>
        </row>
        <row r="974">
          <cell r="A974" t="str">
            <v>282020</v>
          </cell>
          <cell r="B974" t="str">
            <v>Madrigal MGL-3196-05</v>
          </cell>
          <cell r="D974" t="str">
            <v>Tetri, Brent A.</v>
          </cell>
          <cell r="E974" t="str">
            <v>E40</v>
          </cell>
          <cell r="F974" t="str">
            <v>S12</v>
          </cell>
          <cell r="G974" t="str">
            <v>D208</v>
          </cell>
          <cell r="H974" t="str">
            <v>Z215</v>
          </cell>
          <cell r="I974" t="str">
            <v>21</v>
          </cell>
          <cell r="J974" t="str">
            <v>11/30/2016</v>
          </cell>
          <cell r="K974" t="str">
            <v>12/31/2021</v>
          </cell>
        </row>
        <row r="975">
          <cell r="A975" t="str">
            <v>282023</v>
          </cell>
          <cell r="B975" t="str">
            <v>Vanda VLY-686</v>
          </cell>
          <cell r="D975" t="str">
            <v>Tetri, Brent A.</v>
          </cell>
          <cell r="E975" t="str">
            <v>E40</v>
          </cell>
          <cell r="F975" t="str">
            <v>S12</v>
          </cell>
          <cell r="G975" t="str">
            <v>D208</v>
          </cell>
          <cell r="H975" t="str">
            <v>Z215</v>
          </cell>
          <cell r="I975" t="str">
            <v>21</v>
          </cell>
          <cell r="J975" t="str">
            <v>01/04/2017</v>
          </cell>
          <cell r="K975" t="str">
            <v>01/14/2019</v>
          </cell>
        </row>
        <row r="976">
          <cell r="A976" t="str">
            <v>282024</v>
          </cell>
          <cell r="B976" t="str">
            <v>CymaBay CB8025-21629</v>
          </cell>
          <cell r="D976" t="str">
            <v>Bacon, Bruce R.</v>
          </cell>
          <cell r="E976" t="str">
            <v>E40</v>
          </cell>
          <cell r="F976" t="str">
            <v>S12</v>
          </cell>
          <cell r="G976" t="str">
            <v>D208</v>
          </cell>
          <cell r="H976" t="str">
            <v>Z215</v>
          </cell>
          <cell r="I976" t="str">
            <v>21</v>
          </cell>
          <cell r="J976" t="str">
            <v>12/19/2016</v>
          </cell>
          <cell r="K976" t="str">
            <v>12/31/2018</v>
          </cell>
        </row>
        <row r="977">
          <cell r="A977" t="str">
            <v>282034</v>
          </cell>
          <cell r="B977" t="str">
            <v>Edwards Relypsa</v>
          </cell>
          <cell r="D977" t="str">
            <v>Edwards, John C.</v>
          </cell>
          <cell r="E977" t="str">
            <v>E40</v>
          </cell>
          <cell r="F977" t="str">
            <v>S12</v>
          </cell>
          <cell r="G977" t="str">
            <v>D208</v>
          </cell>
          <cell r="H977" t="str">
            <v>Z221</v>
          </cell>
          <cell r="I977" t="str">
            <v>21</v>
          </cell>
          <cell r="J977" t="str">
            <v>02/17/2017</v>
          </cell>
          <cell r="K977" t="str">
            <v>02/16/2020</v>
          </cell>
        </row>
        <row r="978">
          <cell r="A978" t="str">
            <v>282036</v>
          </cell>
          <cell r="B978" t="str">
            <v>Target- PBC</v>
          </cell>
          <cell r="D978" t="str">
            <v>Bacon, Bruce R.</v>
          </cell>
          <cell r="E978" t="str">
            <v>E40</v>
          </cell>
          <cell r="F978" t="str">
            <v>S12</v>
          </cell>
          <cell r="G978" t="str">
            <v>D208</v>
          </cell>
          <cell r="H978" t="str">
            <v>Z215</v>
          </cell>
          <cell r="I978" t="str">
            <v>21</v>
          </cell>
          <cell r="J978" t="str">
            <v>02/23/2017</v>
          </cell>
          <cell r="K978" t="str">
            <v>02/28/2022</v>
          </cell>
        </row>
        <row r="979">
          <cell r="A979" t="str">
            <v>282043</v>
          </cell>
          <cell r="B979" t="str">
            <v>Gilead Stellar 3</v>
          </cell>
          <cell r="D979" t="str">
            <v>Tetri, Brent A.</v>
          </cell>
          <cell r="E979" t="str">
            <v>E40</v>
          </cell>
          <cell r="F979" t="str">
            <v>S12</v>
          </cell>
          <cell r="G979" t="str">
            <v>D208</v>
          </cell>
          <cell r="H979" t="str">
            <v>Z215</v>
          </cell>
          <cell r="I979" t="str">
            <v>21</v>
          </cell>
          <cell r="J979" t="str">
            <v>03/14/2017</v>
          </cell>
          <cell r="K979" t="str">
            <v>03/31/2019</v>
          </cell>
        </row>
        <row r="980">
          <cell r="A980" t="str">
            <v>282044</v>
          </cell>
          <cell r="B980" t="str">
            <v>Gilead Stellar 4</v>
          </cell>
          <cell r="D980" t="str">
            <v>Tetri, Brent A.</v>
          </cell>
          <cell r="E980" t="str">
            <v>E40</v>
          </cell>
          <cell r="F980" t="str">
            <v>S12</v>
          </cell>
          <cell r="G980" t="str">
            <v>D208</v>
          </cell>
          <cell r="H980" t="str">
            <v>Z215</v>
          </cell>
          <cell r="I980" t="str">
            <v>21</v>
          </cell>
          <cell r="J980" t="str">
            <v>03/14/2017</v>
          </cell>
          <cell r="K980" t="str">
            <v>03/31/2019</v>
          </cell>
        </row>
        <row r="981">
          <cell r="A981" t="str">
            <v>282050</v>
          </cell>
          <cell r="B981" t="str">
            <v>SCLRC-Prometheus NASH</v>
          </cell>
          <cell r="D981" t="str">
            <v>Tetri, Brent A.</v>
          </cell>
          <cell r="E981" t="str">
            <v>E40</v>
          </cell>
          <cell r="F981" t="str">
            <v>S12</v>
          </cell>
          <cell r="G981" t="str">
            <v>D208</v>
          </cell>
          <cell r="H981" t="str">
            <v>Z215</v>
          </cell>
          <cell r="I981" t="str">
            <v>21</v>
          </cell>
          <cell r="J981" t="str">
            <v>04/18/2017</v>
          </cell>
          <cell r="K981" t="str">
            <v>04/30/2019</v>
          </cell>
        </row>
        <row r="982">
          <cell r="A982" t="str">
            <v>282053</v>
          </cell>
          <cell r="B982" t="str">
            <v>Target NASH</v>
          </cell>
          <cell r="D982" t="str">
            <v>Tetri, Brent A.</v>
          </cell>
          <cell r="E982" t="str">
            <v>E40</v>
          </cell>
          <cell r="F982" t="str">
            <v>S12</v>
          </cell>
          <cell r="G982" t="str">
            <v>D208</v>
          </cell>
          <cell r="H982" t="str">
            <v>Z215</v>
          </cell>
          <cell r="I982" t="str">
            <v>21</v>
          </cell>
          <cell r="J982" t="str">
            <v>02/23/2017</v>
          </cell>
          <cell r="K982" t="str">
            <v>02/28/2020</v>
          </cell>
        </row>
        <row r="983">
          <cell r="A983" t="str">
            <v>282064</v>
          </cell>
          <cell r="B983" t="str">
            <v>Actelion OPUS</v>
          </cell>
          <cell r="D983" t="str">
            <v>Mwangi, John K.</v>
          </cell>
          <cell r="E983" t="str">
            <v>E40</v>
          </cell>
          <cell r="F983" t="str">
            <v>S12</v>
          </cell>
          <cell r="G983" t="str">
            <v>D208</v>
          </cell>
          <cell r="H983" t="str">
            <v>Z224</v>
          </cell>
          <cell r="I983" t="str">
            <v>21</v>
          </cell>
          <cell r="J983" t="str">
            <v>06/05/2017</v>
          </cell>
          <cell r="K983" t="str">
            <v>06/30/2019</v>
          </cell>
        </row>
        <row r="984">
          <cell r="A984" t="str">
            <v>282069</v>
          </cell>
          <cell r="B984" t="str">
            <v>QHD00013 Sanofi</v>
          </cell>
          <cell r="D984" t="str">
            <v>Gorse, Geoffrey J.</v>
          </cell>
          <cell r="E984" t="str">
            <v>E40</v>
          </cell>
          <cell r="F984" t="str">
            <v>S12</v>
          </cell>
          <cell r="G984" t="str">
            <v>D208</v>
          </cell>
          <cell r="H984" t="str">
            <v>Z220</v>
          </cell>
          <cell r="I984" t="str">
            <v>21</v>
          </cell>
          <cell r="J984" t="str">
            <v>08/03/2017</v>
          </cell>
          <cell r="K984" t="str">
            <v>08/31/2019</v>
          </cell>
        </row>
        <row r="985">
          <cell r="A985" t="str">
            <v>282074</v>
          </cell>
          <cell r="B985" t="str">
            <v>YouFirst Dry Mouth</v>
          </cell>
          <cell r="D985" t="str">
            <v>Dhindsa, Sandeep S.</v>
          </cell>
          <cell r="E985" t="str">
            <v>E40</v>
          </cell>
          <cell r="F985" t="str">
            <v>S12</v>
          </cell>
          <cell r="G985" t="str">
            <v>D208</v>
          </cell>
          <cell r="H985" t="str">
            <v>Z214</v>
          </cell>
          <cell r="I985" t="str">
            <v>21</v>
          </cell>
          <cell r="J985" t="str">
            <v>08/08/2017</v>
          </cell>
          <cell r="K985" t="str">
            <v>08/31/2019</v>
          </cell>
        </row>
        <row r="986">
          <cell r="A986" t="str">
            <v>282079</v>
          </cell>
          <cell r="B986" t="str">
            <v>Allergan 3152-301-002</v>
          </cell>
          <cell r="D986" t="str">
            <v>Tetri, Brent A.</v>
          </cell>
          <cell r="E986" t="str">
            <v>E40</v>
          </cell>
          <cell r="F986" t="str">
            <v>S12</v>
          </cell>
          <cell r="G986" t="str">
            <v>D208</v>
          </cell>
          <cell r="H986" t="str">
            <v>Z215</v>
          </cell>
          <cell r="I986" t="str">
            <v>21</v>
          </cell>
          <cell r="J986" t="str">
            <v>08/13/2017</v>
          </cell>
          <cell r="K986" t="str">
            <v>08/31/2019</v>
          </cell>
        </row>
        <row r="987">
          <cell r="A987" t="str">
            <v>282083</v>
          </cell>
          <cell r="B987" t="str">
            <v>Cirius EMMINENCE</v>
          </cell>
          <cell r="D987" t="str">
            <v>Tetri, Brent A.</v>
          </cell>
          <cell r="E987" t="str">
            <v>E40</v>
          </cell>
          <cell r="F987" t="str">
            <v>S12</v>
          </cell>
          <cell r="G987" t="str">
            <v>D208</v>
          </cell>
          <cell r="H987" t="str">
            <v>Z215</v>
          </cell>
          <cell r="I987" t="str">
            <v>21</v>
          </cell>
          <cell r="J987" t="str">
            <v>10/09/2017</v>
          </cell>
          <cell r="K987" t="str">
            <v>10/31/2019</v>
          </cell>
        </row>
        <row r="988">
          <cell r="A988" t="str">
            <v>282088</v>
          </cell>
          <cell r="B988" t="str">
            <v>TARGET-IBD</v>
          </cell>
          <cell r="D988" t="str">
            <v>Schroeder, Katie S.</v>
          </cell>
          <cell r="E988" t="str">
            <v>E40</v>
          </cell>
          <cell r="F988" t="str">
            <v>S12</v>
          </cell>
          <cell r="G988" t="str">
            <v>D208</v>
          </cell>
          <cell r="H988" t="str">
            <v>Z215</v>
          </cell>
          <cell r="I988" t="str">
            <v>21</v>
          </cell>
          <cell r="J988" t="str">
            <v>11/06/2017</v>
          </cell>
          <cell r="K988" t="str">
            <v>11/30/2022</v>
          </cell>
        </row>
        <row r="989">
          <cell r="A989" t="str">
            <v>282089</v>
          </cell>
          <cell r="B989" t="str">
            <v>CymaBay CB8025-31731</v>
          </cell>
          <cell r="D989" t="str">
            <v>Bacon, Bruce R.</v>
          </cell>
          <cell r="E989" t="str">
            <v>E40</v>
          </cell>
          <cell r="F989" t="str">
            <v>S12</v>
          </cell>
          <cell r="G989" t="str">
            <v>D208</v>
          </cell>
          <cell r="H989" t="str">
            <v>Z215</v>
          </cell>
          <cell r="I989" t="str">
            <v>21</v>
          </cell>
          <cell r="J989" t="str">
            <v>12/04/2017</v>
          </cell>
          <cell r="K989" t="str">
            <v>12/31/2020</v>
          </cell>
        </row>
        <row r="990">
          <cell r="A990" t="str">
            <v>282092</v>
          </cell>
          <cell r="B990" t="str">
            <v>AbbVie M16-000</v>
          </cell>
          <cell r="D990" t="str">
            <v>Schroeder, Katie S.</v>
          </cell>
          <cell r="E990" t="str">
            <v>E40</v>
          </cell>
          <cell r="F990" t="str">
            <v>S12</v>
          </cell>
          <cell r="G990" t="str">
            <v>D208</v>
          </cell>
          <cell r="H990" t="str">
            <v>Z215</v>
          </cell>
          <cell r="I990" t="str">
            <v>21</v>
          </cell>
          <cell r="J990" t="str">
            <v>10/24/2017</v>
          </cell>
          <cell r="K990" t="str">
            <v>10/31/2019</v>
          </cell>
        </row>
        <row r="991">
          <cell r="A991" t="str">
            <v>282093</v>
          </cell>
          <cell r="B991" t="str">
            <v>AbbVie M16-006</v>
          </cell>
          <cell r="D991" t="str">
            <v>Schroeder, Katie S.</v>
          </cell>
          <cell r="E991" t="str">
            <v>E40</v>
          </cell>
          <cell r="F991" t="str">
            <v>S12</v>
          </cell>
          <cell r="G991" t="str">
            <v>D208</v>
          </cell>
          <cell r="H991" t="str">
            <v>Z215</v>
          </cell>
          <cell r="I991" t="str">
            <v>21</v>
          </cell>
          <cell r="J991" t="str">
            <v>10/24/2017</v>
          </cell>
          <cell r="K991" t="str">
            <v>10/31/2019</v>
          </cell>
        </row>
        <row r="992">
          <cell r="A992" t="str">
            <v>282101</v>
          </cell>
          <cell r="B992" t="str">
            <v>Actelion OrPHeUS Study</v>
          </cell>
          <cell r="D992" t="str">
            <v>Mwangi, John K.</v>
          </cell>
          <cell r="E992" t="str">
            <v>E40</v>
          </cell>
          <cell r="F992" t="str">
            <v>S12</v>
          </cell>
          <cell r="G992" t="str">
            <v>D208</v>
          </cell>
          <cell r="H992" t="str">
            <v>Z224</v>
          </cell>
          <cell r="I992" t="str">
            <v>21</v>
          </cell>
          <cell r="J992" t="str">
            <v>02/08/2018</v>
          </cell>
          <cell r="K992" t="str">
            <v>02/29/2020</v>
          </cell>
        </row>
        <row r="993">
          <cell r="A993" t="str">
            <v>282102</v>
          </cell>
          <cell r="B993" t="str">
            <v>Takeda NOR-213</v>
          </cell>
          <cell r="D993" t="str">
            <v>Frey, Sharon E.</v>
          </cell>
          <cell r="E993" t="str">
            <v>E40</v>
          </cell>
          <cell r="F993" t="str">
            <v>S12</v>
          </cell>
          <cell r="G993" t="str">
            <v>D208</v>
          </cell>
          <cell r="H993" t="str">
            <v>Z220</v>
          </cell>
          <cell r="I993" t="str">
            <v>21</v>
          </cell>
          <cell r="J993" t="str">
            <v>03/12/2018</v>
          </cell>
          <cell r="K993" t="str">
            <v>03/31/2023</v>
          </cell>
        </row>
        <row r="994">
          <cell r="A994" t="str">
            <v>282104</v>
          </cell>
          <cell r="B994" t="str">
            <v>GS-US-454-4378</v>
          </cell>
          <cell r="D994" t="str">
            <v>Alsabbagh, Mohammed Eyad</v>
          </cell>
          <cell r="E994" t="str">
            <v>E40</v>
          </cell>
          <cell r="F994" t="str">
            <v>S12</v>
          </cell>
          <cell r="G994" t="str">
            <v>D208</v>
          </cell>
          <cell r="H994" t="str">
            <v>Z215</v>
          </cell>
          <cell r="I994" t="str">
            <v>21</v>
          </cell>
          <cell r="J994" t="str">
            <v>03/12/2018</v>
          </cell>
          <cell r="K994" t="str">
            <v>03/31/2020</v>
          </cell>
        </row>
        <row r="995">
          <cell r="A995" t="str">
            <v>282106</v>
          </cell>
          <cell r="B995" t="str">
            <v>Novartis ICL670F2203</v>
          </cell>
          <cell r="D995" t="str">
            <v>Bacon, Bruce R.</v>
          </cell>
          <cell r="E995" t="str">
            <v>E40</v>
          </cell>
          <cell r="F995" t="str">
            <v>S12</v>
          </cell>
          <cell r="G995" t="str">
            <v>D208</v>
          </cell>
          <cell r="H995" t="str">
            <v>Z215</v>
          </cell>
          <cell r="I995" t="str">
            <v>21</v>
          </cell>
          <cell r="J995" t="str">
            <v>03/01/2018</v>
          </cell>
          <cell r="K995" t="str">
            <v>04/30/2021</v>
          </cell>
        </row>
        <row r="996">
          <cell r="A996" t="str">
            <v>282109</v>
          </cell>
          <cell r="B996" t="str">
            <v>Enanta EDP 305-101</v>
          </cell>
          <cell r="D996" t="str">
            <v>Tetri, Brent A.</v>
          </cell>
          <cell r="E996" t="str">
            <v>E40</v>
          </cell>
          <cell r="F996" t="str">
            <v>S12</v>
          </cell>
          <cell r="G996" t="str">
            <v>D208</v>
          </cell>
          <cell r="H996" t="str">
            <v>Z215</v>
          </cell>
          <cell r="I996" t="str">
            <v>21</v>
          </cell>
          <cell r="J996" t="str">
            <v>06/01/2018</v>
          </cell>
          <cell r="K996" t="str">
            <v>06/01/2020</v>
          </cell>
        </row>
        <row r="997">
          <cell r="A997" t="str">
            <v>282110</v>
          </cell>
          <cell r="B997" t="str">
            <v>Shionogi_1615R2132</v>
          </cell>
          <cell r="D997" t="str">
            <v>Jamkhana, Zafar A.</v>
          </cell>
          <cell r="E997" t="str">
            <v>E40</v>
          </cell>
          <cell r="F997" t="str">
            <v>S12</v>
          </cell>
          <cell r="G997" t="str">
            <v>D208</v>
          </cell>
          <cell r="H997" t="str">
            <v>Z224</v>
          </cell>
          <cell r="I997" t="str">
            <v>21</v>
          </cell>
          <cell r="J997" t="str">
            <v>04/19/2018</v>
          </cell>
          <cell r="K997" t="str">
            <v>04/30/2020</v>
          </cell>
        </row>
        <row r="998">
          <cell r="A998" t="str">
            <v>282116</v>
          </cell>
          <cell r="B998" t="str">
            <v>Sobi AnaSTILLs</v>
          </cell>
          <cell r="D998" t="str">
            <v>Syed, Reema</v>
          </cell>
          <cell r="E998" t="str">
            <v>E40</v>
          </cell>
          <cell r="F998" t="str">
            <v>S12</v>
          </cell>
          <cell r="G998" t="str">
            <v>D208</v>
          </cell>
          <cell r="H998" t="str">
            <v>Z203</v>
          </cell>
          <cell r="I998" t="str">
            <v>21</v>
          </cell>
          <cell r="J998" t="str">
            <v>05/14/2018</v>
          </cell>
          <cell r="K998" t="str">
            <v>05/31/2020</v>
          </cell>
        </row>
        <row r="999">
          <cell r="A999" t="str">
            <v>282117</v>
          </cell>
          <cell r="B999" t="str">
            <v>BMS MB130-068</v>
          </cell>
          <cell r="D999" t="str">
            <v>Tetri, Brent A.</v>
          </cell>
          <cell r="E999" t="str">
            <v>E40</v>
          </cell>
          <cell r="F999" t="str">
            <v>S12</v>
          </cell>
          <cell r="G999" t="str">
            <v>D208</v>
          </cell>
          <cell r="H999" t="str">
            <v>Z215</v>
          </cell>
          <cell r="I999" t="str">
            <v>21</v>
          </cell>
          <cell r="J999" t="str">
            <v>08/28/2018</v>
          </cell>
          <cell r="K999" t="str">
            <v>08/31/2020</v>
          </cell>
        </row>
        <row r="1000">
          <cell r="A1000" t="str">
            <v>282118</v>
          </cell>
          <cell r="B1000" t="str">
            <v>BMS MB130-069</v>
          </cell>
          <cell r="D1000" t="str">
            <v>Tetri, Brent A.</v>
          </cell>
          <cell r="E1000" t="str">
            <v>E40</v>
          </cell>
          <cell r="F1000" t="str">
            <v>S12</v>
          </cell>
          <cell r="G1000" t="str">
            <v>D208</v>
          </cell>
          <cell r="H1000" t="str">
            <v>Z215</v>
          </cell>
          <cell r="I1000" t="str">
            <v>21</v>
          </cell>
          <cell r="J1000" t="str">
            <v>08/28/2018</v>
          </cell>
          <cell r="K1000" t="str">
            <v>08/31/2020</v>
          </cell>
        </row>
        <row r="1001">
          <cell r="A1001" t="str">
            <v>282121</v>
          </cell>
          <cell r="B1001" t="str">
            <v>VENT-AVOID</v>
          </cell>
          <cell r="D1001" t="str">
            <v>Jamkhana, Zafar A.</v>
          </cell>
          <cell r="E1001" t="str">
            <v>E40</v>
          </cell>
          <cell r="F1001" t="str">
            <v>S12</v>
          </cell>
          <cell r="G1001" t="str">
            <v>D208</v>
          </cell>
          <cell r="H1001" t="str">
            <v>Z224</v>
          </cell>
          <cell r="I1001" t="str">
            <v>21</v>
          </cell>
          <cell r="J1001" t="str">
            <v>08/16/2018</v>
          </cell>
          <cell r="K1001" t="str">
            <v>08/31/2020</v>
          </cell>
        </row>
        <row r="1002">
          <cell r="A1002" t="str">
            <v>282123</v>
          </cell>
          <cell r="B1002" t="str">
            <v>RNHE2041</v>
          </cell>
          <cell r="D1002" t="str">
            <v>Befeler, Alex S.</v>
          </cell>
          <cell r="E1002" t="str">
            <v>E40</v>
          </cell>
          <cell r="F1002" t="str">
            <v>S12</v>
          </cell>
          <cell r="G1002" t="str">
            <v>D208</v>
          </cell>
          <cell r="H1002" t="str">
            <v>Z215</v>
          </cell>
          <cell r="I1002" t="str">
            <v>21</v>
          </cell>
          <cell r="J1002" t="str">
            <v>10/18/2018</v>
          </cell>
          <cell r="K1002" t="str">
            <v>10/31/2020</v>
          </cell>
        </row>
        <row r="1003">
          <cell r="A1003" t="str">
            <v>282124</v>
          </cell>
          <cell r="B1003" t="str">
            <v>Gilead GS-US-380-4580</v>
          </cell>
          <cell r="D1003" t="str">
            <v>Sokol-Anderson, Marcia L.</v>
          </cell>
          <cell r="E1003" t="str">
            <v>E40</v>
          </cell>
          <cell r="F1003" t="str">
            <v>S12</v>
          </cell>
          <cell r="G1003" t="str">
            <v>D208</v>
          </cell>
          <cell r="H1003" t="str">
            <v>Z220</v>
          </cell>
          <cell r="I1003" t="str">
            <v>21</v>
          </cell>
          <cell r="J1003" t="str">
            <v>10/24/2018</v>
          </cell>
          <cell r="K1003" t="str">
            <v>10/31/2020</v>
          </cell>
        </row>
        <row r="1004">
          <cell r="A1004" t="str">
            <v>282128</v>
          </cell>
          <cell r="B1004" t="str">
            <v>LAM-2018-01</v>
          </cell>
          <cell r="D1004" t="str">
            <v>Di Bisceglie, Adrian M.</v>
          </cell>
          <cell r="E1004" t="str">
            <v>E40</v>
          </cell>
          <cell r="F1004" t="str">
            <v>S12</v>
          </cell>
          <cell r="G1004" t="str">
            <v>D208</v>
          </cell>
          <cell r="H1004" t="str">
            <v>Z215</v>
          </cell>
          <cell r="I1004" t="str">
            <v>21</v>
          </cell>
          <cell r="J1004" t="str">
            <v>01/07/2019</v>
          </cell>
          <cell r="K1004" t="str">
            <v>01/31/2021</v>
          </cell>
        </row>
        <row r="1005">
          <cell r="A1005" t="str">
            <v>292043</v>
          </cell>
          <cell r="B1005" t="str">
            <v>Glutathione Research</v>
          </cell>
          <cell r="D1005" t="str">
            <v>Tetri, Brent A.</v>
          </cell>
          <cell r="E1005" t="str">
            <v>E40</v>
          </cell>
          <cell r="F1005" t="str">
            <v>S12</v>
          </cell>
          <cell r="G1005" t="str">
            <v>D208</v>
          </cell>
          <cell r="H1005" t="str">
            <v>Z215</v>
          </cell>
          <cell r="I1005" t="str">
            <v>21</v>
          </cell>
          <cell r="J1005" t="str">
            <v>07/01/2001</v>
          </cell>
        </row>
        <row r="1006">
          <cell r="A1006" t="str">
            <v>292081</v>
          </cell>
          <cell r="B1006" t="str">
            <v>Burton Memorial Fund</v>
          </cell>
          <cell r="D1006" t="str">
            <v>Tetri, Brent A.</v>
          </cell>
          <cell r="E1006" t="str">
            <v>E40</v>
          </cell>
          <cell r="F1006" t="str">
            <v>S12</v>
          </cell>
          <cell r="G1006" t="str">
            <v>D208</v>
          </cell>
          <cell r="H1006" t="str">
            <v>Z215</v>
          </cell>
          <cell r="I1006" t="str">
            <v>21</v>
          </cell>
          <cell r="J1006" t="str">
            <v>07/01/2001</v>
          </cell>
        </row>
        <row r="1007">
          <cell r="A1007" t="str">
            <v>292163</v>
          </cell>
          <cell r="B1007" t="str">
            <v>Peng Start-Up</v>
          </cell>
          <cell r="D1007" t="str">
            <v>Peng, Guangyong</v>
          </cell>
          <cell r="E1007" t="str">
            <v>E40</v>
          </cell>
          <cell r="F1007" t="str">
            <v>S12</v>
          </cell>
          <cell r="G1007" t="str">
            <v>D208</v>
          </cell>
          <cell r="H1007" t="str">
            <v>Z220</v>
          </cell>
          <cell r="I1007" t="str">
            <v>21</v>
          </cell>
          <cell r="J1007" t="str">
            <v>09/01/2007</v>
          </cell>
          <cell r="K1007" t="str">
            <v>06/30/2020</v>
          </cell>
        </row>
        <row r="1008">
          <cell r="A1008" t="str">
            <v>292167</v>
          </cell>
          <cell r="B1008" t="str">
            <v>IBS Outcomes-Prather</v>
          </cell>
          <cell r="D1008" t="str">
            <v>Prather, Charlene M.</v>
          </cell>
          <cell r="E1008" t="str">
            <v>E40</v>
          </cell>
          <cell r="F1008" t="str">
            <v>S12</v>
          </cell>
          <cell r="G1008" t="str">
            <v>D208</v>
          </cell>
          <cell r="H1008" t="str">
            <v>Z215</v>
          </cell>
          <cell r="I1008" t="str">
            <v>21</v>
          </cell>
        </row>
        <row r="1009">
          <cell r="A1009" t="str">
            <v>292169</v>
          </cell>
          <cell r="B1009" t="str">
            <v>Liu Start-Up</v>
          </cell>
          <cell r="D1009" t="str">
            <v>Liu, Jianguo</v>
          </cell>
          <cell r="E1009" t="str">
            <v>E40</v>
          </cell>
          <cell r="F1009" t="str">
            <v>S12</v>
          </cell>
          <cell r="G1009" t="str">
            <v>D208</v>
          </cell>
          <cell r="H1009" t="str">
            <v>Z220</v>
          </cell>
          <cell r="I1009" t="str">
            <v>21</v>
          </cell>
        </row>
        <row r="1010">
          <cell r="A1010" t="str">
            <v>292293</v>
          </cell>
          <cell r="B1010" t="str">
            <v>Start Up-Abate</v>
          </cell>
          <cell r="D1010" t="str">
            <v>Abate, Getahun</v>
          </cell>
          <cell r="E1010" t="str">
            <v>E40</v>
          </cell>
          <cell r="F1010" t="str">
            <v>S12</v>
          </cell>
          <cell r="G1010" t="str">
            <v>D208</v>
          </cell>
          <cell r="H1010" t="str">
            <v>Z220</v>
          </cell>
          <cell r="I1010" t="str">
            <v>21</v>
          </cell>
          <cell r="J1010" t="str">
            <v>08/01/2012</v>
          </cell>
          <cell r="K1010" t="str">
            <v>07/31/2022</v>
          </cell>
        </row>
        <row r="1011">
          <cell r="A1011" t="str">
            <v>292298</v>
          </cell>
          <cell r="B1011" t="str">
            <v>Development-Fan</v>
          </cell>
          <cell r="D1011" t="str">
            <v>Fan, Xiaofeng</v>
          </cell>
          <cell r="E1011" t="str">
            <v>E40</v>
          </cell>
          <cell r="F1011" t="str">
            <v>S12</v>
          </cell>
          <cell r="G1011" t="str">
            <v>D208</v>
          </cell>
          <cell r="H1011" t="str">
            <v>Z215</v>
          </cell>
          <cell r="I1011" t="str">
            <v>21</v>
          </cell>
          <cell r="J1011" t="str">
            <v>01/01/2013</v>
          </cell>
        </row>
        <row r="1012">
          <cell r="A1012" t="str">
            <v>292305</v>
          </cell>
          <cell r="B1012" t="str">
            <v>Liver Center Award-Ray</v>
          </cell>
          <cell r="D1012" t="str">
            <v>Ray, Ranjit</v>
          </cell>
          <cell r="E1012" t="str">
            <v>E40</v>
          </cell>
          <cell r="F1012" t="str">
            <v>S12</v>
          </cell>
          <cell r="G1012" t="str">
            <v>D208</v>
          </cell>
          <cell r="H1012" t="str">
            <v>Z220</v>
          </cell>
          <cell r="I1012" t="str">
            <v>21</v>
          </cell>
          <cell r="J1012" t="str">
            <v>03/01/2015</v>
          </cell>
          <cell r="K1012" t="str">
            <v>02/28/2018</v>
          </cell>
        </row>
        <row r="1013">
          <cell r="A1013" t="str">
            <v>293139</v>
          </cell>
          <cell r="B1013" t="str">
            <v>Liver Ctr Grt-Tetri</v>
          </cell>
          <cell r="D1013" t="str">
            <v>Tetri, Brent A.</v>
          </cell>
          <cell r="E1013" t="str">
            <v>E40</v>
          </cell>
          <cell r="F1013" t="str">
            <v>S12</v>
          </cell>
          <cell r="G1013" t="str">
            <v>D208</v>
          </cell>
          <cell r="H1013" t="str">
            <v>Z215</v>
          </cell>
          <cell r="I1013" t="str">
            <v>21</v>
          </cell>
          <cell r="J1013" t="str">
            <v>07/06/2006</v>
          </cell>
          <cell r="K1013" t="str">
            <v>09/30/2019</v>
          </cell>
        </row>
        <row r="1014">
          <cell r="A1014" t="str">
            <v>295503</v>
          </cell>
          <cell r="B1014" t="str">
            <v>Geriatric Med-Dev</v>
          </cell>
          <cell r="D1014" t="str">
            <v>Morley, John E.</v>
          </cell>
          <cell r="E1014" t="str">
            <v>E40</v>
          </cell>
          <cell r="F1014" t="str">
            <v>S12</v>
          </cell>
          <cell r="G1014" t="str">
            <v>D208</v>
          </cell>
          <cell r="H1014" t="str">
            <v>Z218</v>
          </cell>
          <cell r="I1014" t="str">
            <v>21</v>
          </cell>
        </row>
        <row r="1015">
          <cell r="A1015" t="str">
            <v>295507</v>
          </cell>
          <cell r="B1015" t="str">
            <v>Gastroenterology-Dev</v>
          </cell>
          <cell r="D1015" t="str">
            <v>Bacon, Bruce R.</v>
          </cell>
          <cell r="E1015" t="str">
            <v>E40</v>
          </cell>
          <cell r="F1015" t="str">
            <v>S12</v>
          </cell>
          <cell r="G1015" t="str">
            <v>D208</v>
          </cell>
          <cell r="H1015" t="str">
            <v>Z215</v>
          </cell>
          <cell r="I1015" t="str">
            <v>21</v>
          </cell>
        </row>
        <row r="1016">
          <cell r="A1016" t="str">
            <v>295517</v>
          </cell>
          <cell r="B1016" t="str">
            <v>Bone Marrow Trns-Dev</v>
          </cell>
          <cell r="D1016" t="str">
            <v>Freter, Carl E.</v>
          </cell>
          <cell r="E1016" t="str">
            <v>E40</v>
          </cell>
          <cell r="F1016" t="str">
            <v>S12</v>
          </cell>
          <cell r="G1016" t="str">
            <v>D208</v>
          </cell>
          <cell r="H1016" t="str">
            <v>Z219</v>
          </cell>
          <cell r="I1016" t="str">
            <v>21</v>
          </cell>
        </row>
        <row r="1017">
          <cell r="A1017" t="str">
            <v>295518</v>
          </cell>
          <cell r="B1017" t="str">
            <v>Allergy-Dev</v>
          </cell>
          <cell r="D1017" t="str">
            <v>Hoft, Daniel F.</v>
          </cell>
          <cell r="E1017" t="str">
            <v>E40</v>
          </cell>
          <cell r="F1017" t="str">
            <v>S12</v>
          </cell>
          <cell r="G1017" t="str">
            <v>D208</v>
          </cell>
          <cell r="H1017" t="str">
            <v>Z220</v>
          </cell>
          <cell r="I1017" t="str">
            <v>21</v>
          </cell>
        </row>
        <row r="1018">
          <cell r="A1018" t="str">
            <v>295525</v>
          </cell>
          <cell r="B1018" t="str">
            <v>General Int Med-Dev</v>
          </cell>
          <cell r="D1018" t="str">
            <v>Olsen, Thomas J.</v>
          </cell>
          <cell r="E1018" t="str">
            <v>E40</v>
          </cell>
          <cell r="F1018" t="str">
            <v>S12</v>
          </cell>
          <cell r="G1018" t="str">
            <v>D208</v>
          </cell>
          <cell r="H1018" t="str">
            <v>Z229</v>
          </cell>
          <cell r="I1018" t="str">
            <v>21</v>
          </cell>
        </row>
        <row r="1019">
          <cell r="A1019" t="str">
            <v>295538</v>
          </cell>
          <cell r="B1019" t="str">
            <v>Geriatrics-Brain Res</v>
          </cell>
          <cell r="D1019" t="str">
            <v>Morley, John E.</v>
          </cell>
          <cell r="E1019" t="str">
            <v>E40</v>
          </cell>
          <cell r="F1019" t="str">
            <v>S12</v>
          </cell>
          <cell r="G1019" t="str">
            <v>D208</v>
          </cell>
          <cell r="H1019" t="str">
            <v>Z218</v>
          </cell>
          <cell r="I1019" t="str">
            <v>21</v>
          </cell>
        </row>
        <row r="1020">
          <cell r="A1020" t="str">
            <v>295577</v>
          </cell>
          <cell r="B1020" t="str">
            <v>Hem/Onc Development</v>
          </cell>
          <cell r="D1020" t="str">
            <v>Freter, Carl E.</v>
          </cell>
          <cell r="E1020" t="str">
            <v>E40</v>
          </cell>
          <cell r="F1020" t="str">
            <v>S12</v>
          </cell>
          <cell r="G1020" t="str">
            <v>D208</v>
          </cell>
          <cell r="H1020" t="str">
            <v>Z219</v>
          </cell>
          <cell r="I1020" t="str">
            <v>21</v>
          </cell>
        </row>
        <row r="1021">
          <cell r="A1021" t="str">
            <v>295578</v>
          </cell>
          <cell r="B1021" t="str">
            <v>Rheumatology Development</v>
          </cell>
          <cell r="D1021" t="str">
            <v>Moore, Terry L.</v>
          </cell>
          <cell r="E1021" t="str">
            <v>E40</v>
          </cell>
          <cell r="F1021" t="str">
            <v>S12</v>
          </cell>
          <cell r="G1021" t="str">
            <v>D208</v>
          </cell>
          <cell r="H1021" t="str">
            <v>Z203</v>
          </cell>
          <cell r="I1021" t="str">
            <v>21</v>
          </cell>
        </row>
        <row r="1022">
          <cell r="A1022" t="str">
            <v>296601</v>
          </cell>
          <cell r="B1022" t="str">
            <v>Geriatric Med-Ed</v>
          </cell>
          <cell r="D1022" t="str">
            <v>Morley, John E.</v>
          </cell>
          <cell r="E1022" t="str">
            <v>E40</v>
          </cell>
          <cell r="F1022" t="str">
            <v>S12</v>
          </cell>
          <cell r="G1022" t="str">
            <v>D208</v>
          </cell>
          <cell r="H1022" t="str">
            <v>Z218</v>
          </cell>
          <cell r="I1022" t="str">
            <v>21</v>
          </cell>
        </row>
        <row r="1023">
          <cell r="A1023" t="str">
            <v>296602</v>
          </cell>
          <cell r="B1023" t="str">
            <v>Oncology Hematology</v>
          </cell>
          <cell r="D1023" t="str">
            <v>Freter, Carl E.</v>
          </cell>
          <cell r="E1023" t="str">
            <v>E40</v>
          </cell>
          <cell r="F1023" t="str">
            <v>S12</v>
          </cell>
          <cell r="G1023" t="str">
            <v>D208</v>
          </cell>
          <cell r="H1023" t="str">
            <v>Z219</v>
          </cell>
          <cell r="I1023" t="str">
            <v>21</v>
          </cell>
        </row>
        <row r="1024">
          <cell r="A1024" t="str">
            <v>296604</v>
          </cell>
          <cell r="B1024" t="str">
            <v>Pulmonology-Ed</v>
          </cell>
          <cell r="D1024" t="str">
            <v>Nayak, Ravi P.</v>
          </cell>
          <cell r="E1024" t="str">
            <v>E40</v>
          </cell>
          <cell r="F1024" t="str">
            <v>S12</v>
          </cell>
          <cell r="G1024" t="str">
            <v>D208</v>
          </cell>
          <cell r="H1024" t="str">
            <v>Z224</v>
          </cell>
          <cell r="I1024" t="str">
            <v>21</v>
          </cell>
        </row>
        <row r="1025">
          <cell r="A1025" t="str">
            <v>296606</v>
          </cell>
          <cell r="B1025" t="str">
            <v>Endocrinology-Ed</v>
          </cell>
          <cell r="D1025" t="str">
            <v>Di Bisceglie, Adrian M.</v>
          </cell>
          <cell r="E1025" t="str">
            <v>E40</v>
          </cell>
          <cell r="F1025" t="str">
            <v>S12</v>
          </cell>
          <cell r="G1025" t="str">
            <v>D208</v>
          </cell>
          <cell r="H1025" t="str">
            <v>Z214</v>
          </cell>
          <cell r="I1025" t="str">
            <v>21</v>
          </cell>
        </row>
        <row r="1026">
          <cell r="A1026" t="str">
            <v>296615</v>
          </cell>
          <cell r="B1026" t="str">
            <v>Gastroenterology-Ed</v>
          </cell>
          <cell r="D1026" t="str">
            <v>Bacon, Bruce R.</v>
          </cell>
          <cell r="E1026" t="str">
            <v>E40</v>
          </cell>
          <cell r="F1026" t="str">
            <v>S12</v>
          </cell>
          <cell r="G1026" t="str">
            <v>D208</v>
          </cell>
          <cell r="H1026" t="str">
            <v>Z215</v>
          </cell>
          <cell r="I1026" t="str">
            <v>21</v>
          </cell>
        </row>
        <row r="1027">
          <cell r="A1027" t="str">
            <v>296616</v>
          </cell>
          <cell r="B1027" t="str">
            <v>Allergy-Ed</v>
          </cell>
          <cell r="D1027" t="str">
            <v>Hoft, Daniel F.</v>
          </cell>
          <cell r="E1027" t="str">
            <v>E40</v>
          </cell>
          <cell r="F1027" t="str">
            <v>S12</v>
          </cell>
          <cell r="G1027" t="str">
            <v>D208</v>
          </cell>
          <cell r="H1027" t="str">
            <v>Z220</v>
          </cell>
          <cell r="I1027" t="str">
            <v>21</v>
          </cell>
        </row>
        <row r="1028">
          <cell r="A1028" t="str">
            <v>296618</v>
          </cell>
          <cell r="B1028" t="str">
            <v>Rheumatology-Ed</v>
          </cell>
          <cell r="D1028" t="str">
            <v>Moore, Terry L.</v>
          </cell>
          <cell r="E1028" t="str">
            <v>E40</v>
          </cell>
          <cell r="F1028" t="str">
            <v>S12</v>
          </cell>
          <cell r="G1028" t="str">
            <v>D208</v>
          </cell>
          <cell r="H1028" t="str">
            <v>Z203</v>
          </cell>
          <cell r="I1028" t="str">
            <v>21</v>
          </cell>
        </row>
        <row r="1029">
          <cell r="A1029" t="str">
            <v>296621</v>
          </cell>
          <cell r="B1029" t="str">
            <v>IM/Clinical-Educ</v>
          </cell>
          <cell r="D1029" t="str">
            <v>Di Bisceglie, Adrian M.</v>
          </cell>
          <cell r="E1029" t="str">
            <v>E40</v>
          </cell>
          <cell r="F1029" t="str">
            <v>S12</v>
          </cell>
          <cell r="G1029" t="str">
            <v>D208</v>
          </cell>
          <cell r="H1029" t="str">
            <v>Z215</v>
          </cell>
          <cell r="I1029" t="str">
            <v>21</v>
          </cell>
        </row>
        <row r="1030">
          <cell r="A1030" t="str">
            <v>296639</v>
          </cell>
          <cell r="B1030" t="str">
            <v>Geriatric Faculty Educ</v>
          </cell>
          <cell r="D1030" t="str">
            <v>Morley, John E.</v>
          </cell>
          <cell r="E1030" t="str">
            <v>E40</v>
          </cell>
          <cell r="F1030" t="str">
            <v>S12</v>
          </cell>
          <cell r="G1030" t="str">
            <v>D208</v>
          </cell>
          <cell r="H1030" t="str">
            <v>Z218</v>
          </cell>
          <cell r="I1030" t="str">
            <v>21</v>
          </cell>
        </row>
        <row r="1031">
          <cell r="A1031" t="str">
            <v>299858</v>
          </cell>
          <cell r="B1031" t="str">
            <v>Int Med Initiative</v>
          </cell>
          <cell r="D1031" t="str">
            <v>Di Bisceglie, Adrian M.</v>
          </cell>
          <cell r="E1031" t="str">
            <v>E40</v>
          </cell>
          <cell r="F1031" t="str">
            <v>S12</v>
          </cell>
          <cell r="G1031" t="str">
            <v>D208</v>
          </cell>
          <cell r="H1031" t="str">
            <v>Z201</v>
          </cell>
          <cell r="I1031" t="str">
            <v>21</v>
          </cell>
        </row>
        <row r="1032">
          <cell r="A1032" t="str">
            <v>301752</v>
          </cell>
          <cell r="B1032" t="str">
            <v>USPHS 5U01AI4802103</v>
          </cell>
          <cell r="C1032" t="str">
            <v>Belshe, Robert B.</v>
          </cell>
          <cell r="D1032" t="str">
            <v>Belshe, Robert B.</v>
          </cell>
          <cell r="E1032" t="str">
            <v>E40</v>
          </cell>
          <cell r="F1032" t="str">
            <v>S12</v>
          </cell>
          <cell r="G1032" t="str">
            <v>D208</v>
          </cell>
          <cell r="H1032" t="str">
            <v>Z220</v>
          </cell>
          <cell r="I1032" t="str">
            <v>31</v>
          </cell>
          <cell r="J1032" t="str">
            <v>06/01/2002</v>
          </cell>
          <cell r="K1032" t="str">
            <v>05/31/2003</v>
          </cell>
        </row>
        <row r="1033">
          <cell r="A1033" t="str">
            <v>301753</v>
          </cell>
          <cell r="B1033" t="str">
            <v>USPHS 5U01AI04802104</v>
          </cell>
          <cell r="C1033" t="str">
            <v>Belshe, Robert B.</v>
          </cell>
          <cell r="D1033" t="str">
            <v>Belshe, Robert B.</v>
          </cell>
          <cell r="E1033" t="str">
            <v>E40</v>
          </cell>
          <cell r="F1033" t="str">
            <v>S12</v>
          </cell>
          <cell r="G1033" t="str">
            <v>D208</v>
          </cell>
          <cell r="H1033" t="str">
            <v>Z220</v>
          </cell>
          <cell r="I1033" t="str">
            <v>31</v>
          </cell>
          <cell r="J1033" t="str">
            <v>06/01/2003</v>
          </cell>
          <cell r="K1033" t="str">
            <v>05/31/2004</v>
          </cell>
        </row>
        <row r="1034">
          <cell r="A1034" t="str">
            <v>301756</v>
          </cell>
          <cell r="B1034" t="str">
            <v>USPHS 3U01AI04802105S2</v>
          </cell>
          <cell r="C1034" t="str">
            <v>Belshe, Robert B.</v>
          </cell>
          <cell r="D1034" t="str">
            <v>Belshe, Robert B.</v>
          </cell>
          <cell r="E1034" t="str">
            <v>E40</v>
          </cell>
          <cell r="F1034" t="str">
            <v>S12</v>
          </cell>
          <cell r="G1034" t="str">
            <v>D208</v>
          </cell>
          <cell r="H1034" t="str">
            <v>Z220</v>
          </cell>
          <cell r="I1034" t="str">
            <v>31</v>
          </cell>
          <cell r="J1034" t="str">
            <v>06/01/2006</v>
          </cell>
          <cell r="K1034" t="str">
            <v>12/31/2008</v>
          </cell>
        </row>
        <row r="1035">
          <cell r="A1035" t="str">
            <v>301758</v>
          </cell>
          <cell r="B1035" t="str">
            <v>USPHS 3U01AI04802105S4</v>
          </cell>
          <cell r="C1035" t="str">
            <v>Belshe, Robert B.</v>
          </cell>
          <cell r="D1035" t="str">
            <v>Frey, Sharon E.</v>
          </cell>
          <cell r="E1035" t="str">
            <v>E40</v>
          </cell>
          <cell r="F1035" t="str">
            <v>S12</v>
          </cell>
          <cell r="G1035" t="str">
            <v>D208</v>
          </cell>
          <cell r="H1035" t="str">
            <v>Z220</v>
          </cell>
          <cell r="I1035" t="str">
            <v>31</v>
          </cell>
          <cell r="J1035" t="str">
            <v>01/01/2008</v>
          </cell>
          <cell r="K1035" t="str">
            <v>12/31/2008</v>
          </cell>
        </row>
        <row r="1036">
          <cell r="A1036" t="str">
            <v>307701</v>
          </cell>
          <cell r="B1036" t="str">
            <v>SWOG S0535 Per-Case Funding - A Pha</v>
          </cell>
          <cell r="C1036" t="str">
            <v>Petruska, Paul J.</v>
          </cell>
          <cell r="D1036" t="str">
            <v>Schmidt, Stephen M.</v>
          </cell>
          <cell r="E1036" t="str">
            <v>E40</v>
          </cell>
          <cell r="F1036" t="str">
            <v>S12</v>
          </cell>
          <cell r="G1036" t="str">
            <v>D208</v>
          </cell>
          <cell r="H1036" t="str">
            <v>Z219</v>
          </cell>
          <cell r="I1036" t="str">
            <v>31</v>
          </cell>
          <cell r="J1036" t="str">
            <v>07/01/2011</v>
          </cell>
          <cell r="K1036" t="str">
            <v>06/30/2021</v>
          </cell>
        </row>
        <row r="1037">
          <cell r="A1037" t="str">
            <v>307702</v>
          </cell>
          <cell r="B1037" t="str">
            <v>SWOG CTSU ACOSOG Z1071 - A Phase II</v>
          </cell>
          <cell r="C1037" t="str">
            <v>Petruska, Paul J.</v>
          </cell>
          <cell r="D1037" t="str">
            <v>Schmidt, Stephen M.</v>
          </cell>
          <cell r="E1037" t="str">
            <v>E40</v>
          </cell>
          <cell r="F1037" t="str">
            <v>S12</v>
          </cell>
          <cell r="G1037" t="str">
            <v>D208</v>
          </cell>
          <cell r="H1037" t="str">
            <v>Z219</v>
          </cell>
          <cell r="I1037" t="str">
            <v>31</v>
          </cell>
          <cell r="J1037" t="str">
            <v>07/01/2011</v>
          </cell>
          <cell r="K1037" t="str">
            <v>06/30/2021</v>
          </cell>
        </row>
        <row r="1038">
          <cell r="A1038" t="str">
            <v>307703</v>
          </cell>
          <cell r="B1038" t="str">
            <v>SWOG S1005 Per Case Funding - A Pha</v>
          </cell>
          <cell r="C1038" t="str">
            <v>Fesler, Mark J.</v>
          </cell>
          <cell r="D1038" t="str">
            <v>Schmidt, Stephen M.</v>
          </cell>
          <cell r="E1038" t="str">
            <v>E40</v>
          </cell>
          <cell r="F1038" t="str">
            <v>S12</v>
          </cell>
          <cell r="G1038" t="str">
            <v>D208</v>
          </cell>
          <cell r="H1038" t="str">
            <v>Z219</v>
          </cell>
          <cell r="I1038" t="str">
            <v>31</v>
          </cell>
          <cell r="J1038" t="str">
            <v>07/01/2011</v>
          </cell>
          <cell r="K1038" t="str">
            <v>06/30/2021</v>
          </cell>
        </row>
        <row r="1039">
          <cell r="A1039" t="str">
            <v>307705</v>
          </cell>
          <cell r="B1039" t="str">
            <v>SWOG BMT CTN 0702 - A trial of Sing</v>
          </cell>
          <cell r="C1039" t="str">
            <v>Pincus, Steven M.</v>
          </cell>
          <cell r="D1039" t="str">
            <v>Schmidt, Stephen M.</v>
          </cell>
          <cell r="E1039" t="str">
            <v>E40</v>
          </cell>
          <cell r="F1039" t="str">
            <v>S12</v>
          </cell>
          <cell r="G1039" t="str">
            <v>D208</v>
          </cell>
          <cell r="H1039" t="str">
            <v>Z219</v>
          </cell>
          <cell r="I1039" t="str">
            <v>31</v>
          </cell>
          <cell r="J1039" t="str">
            <v>07/01/2011</v>
          </cell>
          <cell r="K1039" t="str">
            <v>06/30/2021</v>
          </cell>
        </row>
        <row r="1040">
          <cell r="A1040" t="str">
            <v>307706</v>
          </cell>
          <cell r="B1040" t="str">
            <v>SWOG CTSU IBCSG-25-02 - A Phase II</v>
          </cell>
          <cell r="C1040" t="str">
            <v>Petruska, Paul J.</v>
          </cell>
          <cell r="D1040" t="str">
            <v>Schmidt, Stephen M.</v>
          </cell>
          <cell r="E1040" t="str">
            <v>E40</v>
          </cell>
          <cell r="F1040" t="str">
            <v>S12</v>
          </cell>
          <cell r="G1040" t="str">
            <v>D208</v>
          </cell>
          <cell r="H1040" t="str">
            <v>Z219</v>
          </cell>
          <cell r="I1040" t="str">
            <v>31</v>
          </cell>
          <cell r="J1040" t="str">
            <v>07/01/2011</v>
          </cell>
          <cell r="K1040" t="str">
            <v>06/30/2021</v>
          </cell>
        </row>
        <row r="1041">
          <cell r="A1041" t="str">
            <v>307905</v>
          </cell>
          <cell r="B1041" t="str">
            <v>8A-09-0065 - Vaccine and Treatment</v>
          </cell>
          <cell r="C1041" t="str">
            <v>Frey, Sharon E.</v>
          </cell>
          <cell r="D1041" t="str">
            <v>Belshe, Robert B.</v>
          </cell>
          <cell r="E1041" t="str">
            <v>E40</v>
          </cell>
          <cell r="F1041" t="str">
            <v>S12</v>
          </cell>
          <cell r="G1041" t="str">
            <v>D208</v>
          </cell>
          <cell r="H1041" t="str">
            <v>Z220</v>
          </cell>
          <cell r="I1041" t="str">
            <v>31</v>
          </cell>
          <cell r="J1041" t="str">
            <v>11/01/2010</v>
          </cell>
          <cell r="K1041" t="str">
            <v>09/30/2018</v>
          </cell>
        </row>
        <row r="1042">
          <cell r="A1042" t="str">
            <v>307906</v>
          </cell>
          <cell r="B1042" t="str">
            <v>10A-08-0030 - Vaccine and Treatment</v>
          </cell>
          <cell r="C1042" t="str">
            <v>Hoft, Daniel F.</v>
          </cell>
          <cell r="D1042" t="str">
            <v>Grant, Tammy L.</v>
          </cell>
          <cell r="E1042" t="str">
            <v>E40</v>
          </cell>
          <cell r="F1042" t="str">
            <v>S12</v>
          </cell>
          <cell r="G1042" t="str">
            <v>D208</v>
          </cell>
          <cell r="H1042" t="str">
            <v>Z220</v>
          </cell>
          <cell r="I1042" t="str">
            <v>31</v>
          </cell>
          <cell r="J1042" t="str">
            <v>11/01/2010</v>
          </cell>
          <cell r="K1042" t="str">
            <v>06/30/2016</v>
          </cell>
        </row>
        <row r="1043">
          <cell r="A1043" t="str">
            <v>307911</v>
          </cell>
          <cell r="B1043" t="str">
            <v>6E-11-0033 Vaccine and Treatment Ev</v>
          </cell>
          <cell r="C1043" t="str">
            <v>Hoft, Daniel F.</v>
          </cell>
          <cell r="D1043" t="str">
            <v>Grant, Tammy L.</v>
          </cell>
          <cell r="E1043" t="str">
            <v>E40</v>
          </cell>
          <cell r="F1043" t="str">
            <v>S12</v>
          </cell>
          <cell r="G1043" t="str">
            <v>D208</v>
          </cell>
          <cell r="H1043" t="str">
            <v>Z220</v>
          </cell>
          <cell r="I1043" t="str">
            <v>31</v>
          </cell>
          <cell r="J1043" t="str">
            <v>09/23/2011</v>
          </cell>
          <cell r="K1043" t="str">
            <v>09/30/2019</v>
          </cell>
        </row>
        <row r="1044">
          <cell r="A1044" t="str">
            <v>307916</v>
          </cell>
          <cell r="B1044" t="str">
            <v>6G-11-0021 Vaccine and Treatment Ev</v>
          </cell>
          <cell r="C1044" t="str">
            <v>Frey, Sharon E.</v>
          </cell>
          <cell r="D1044" t="str">
            <v>Grant, Tammy L.</v>
          </cell>
          <cell r="E1044" t="str">
            <v>E40</v>
          </cell>
          <cell r="F1044" t="str">
            <v>S12</v>
          </cell>
          <cell r="G1044" t="str">
            <v>D208</v>
          </cell>
          <cell r="H1044" t="str">
            <v>Z220</v>
          </cell>
          <cell r="I1044" t="str">
            <v>31</v>
          </cell>
          <cell r="J1044" t="str">
            <v>09/13/2012</v>
          </cell>
          <cell r="K1044" t="str">
            <v>09/30/2017</v>
          </cell>
        </row>
        <row r="1045">
          <cell r="A1045" t="str">
            <v>307918</v>
          </cell>
          <cell r="B1045" t="str">
            <v>10D-11-0033 Vaccine and Treatment E</v>
          </cell>
          <cell r="C1045" t="str">
            <v>Hoft, Daniel F.</v>
          </cell>
          <cell r="D1045" t="str">
            <v>Grant, Tammy L.</v>
          </cell>
          <cell r="E1045" t="str">
            <v>E40</v>
          </cell>
          <cell r="F1045" t="str">
            <v>S12</v>
          </cell>
          <cell r="G1045" t="str">
            <v>D208</v>
          </cell>
          <cell r="H1045" t="str">
            <v>Z220</v>
          </cell>
          <cell r="I1045" t="str">
            <v>31</v>
          </cell>
          <cell r="J1045" t="str">
            <v>08/02/2012</v>
          </cell>
          <cell r="K1045" t="str">
            <v>09/30/2018</v>
          </cell>
        </row>
        <row r="1046">
          <cell r="A1046" t="str">
            <v>307919</v>
          </cell>
          <cell r="B1046" t="str">
            <v>11E-11-0033L Vaccine and Treatment</v>
          </cell>
          <cell r="C1046" t="str">
            <v>Hoft, Daniel F.</v>
          </cell>
          <cell r="D1046" t="str">
            <v>Grant, Tammy L.</v>
          </cell>
          <cell r="E1046" t="str">
            <v>E40</v>
          </cell>
          <cell r="F1046" t="str">
            <v>S12</v>
          </cell>
          <cell r="G1046" t="str">
            <v>D208</v>
          </cell>
          <cell r="H1046" t="str">
            <v>Z220</v>
          </cell>
          <cell r="I1046" t="str">
            <v>31</v>
          </cell>
          <cell r="J1046" t="str">
            <v>08/02/2012</v>
          </cell>
          <cell r="K1046" t="str">
            <v>03/31/2017</v>
          </cell>
        </row>
        <row r="1047">
          <cell r="A1047" t="str">
            <v>307922</v>
          </cell>
          <cell r="B1047" t="str">
            <v>9A-12-0096- Vaccine and Treatment</v>
          </cell>
          <cell r="C1047" t="str">
            <v>Hoft, Daniel F.</v>
          </cell>
          <cell r="D1047" t="str">
            <v>Grant, Tammy L.</v>
          </cell>
          <cell r="E1047" t="str">
            <v>E40</v>
          </cell>
          <cell r="F1047" t="str">
            <v>S12</v>
          </cell>
          <cell r="G1047" t="str">
            <v>D208</v>
          </cell>
          <cell r="H1047" t="str">
            <v>Z220</v>
          </cell>
          <cell r="I1047" t="str">
            <v>31</v>
          </cell>
          <cell r="J1047" t="str">
            <v>03/08/2013</v>
          </cell>
          <cell r="K1047" t="str">
            <v>09/30/2018</v>
          </cell>
        </row>
        <row r="1048">
          <cell r="A1048" t="str">
            <v>307928</v>
          </cell>
          <cell r="B1048" t="str">
            <v>7D-13-0034 Vaccine and Treatment</v>
          </cell>
          <cell r="C1048" t="str">
            <v>Frey, Sharon E.</v>
          </cell>
          <cell r="D1048" t="str">
            <v>Grant, Tammy L.</v>
          </cell>
          <cell r="E1048" t="str">
            <v>E40</v>
          </cell>
          <cell r="F1048" t="str">
            <v>S12</v>
          </cell>
          <cell r="G1048" t="str">
            <v>D208</v>
          </cell>
          <cell r="H1048" t="str">
            <v>Z220</v>
          </cell>
          <cell r="I1048" t="str">
            <v>31</v>
          </cell>
          <cell r="J1048" t="str">
            <v>08/27/2013</v>
          </cell>
          <cell r="K1048" t="str">
            <v>09/30/2018</v>
          </cell>
        </row>
        <row r="1049">
          <cell r="A1049" t="str">
            <v>310387</v>
          </cell>
          <cell r="B1049" t="str">
            <v>Novel Antigens That Induce Mtb Inhi</v>
          </cell>
          <cell r="C1049" t="str">
            <v>Hoft, Daniel F.</v>
          </cell>
          <cell r="D1049" t="str">
            <v>Grant, Tammy L.</v>
          </cell>
          <cell r="E1049" t="str">
            <v>E40</v>
          </cell>
          <cell r="F1049" t="str">
            <v>S12</v>
          </cell>
          <cell r="G1049" t="str">
            <v>D208</v>
          </cell>
          <cell r="H1049" t="str">
            <v>Z220</v>
          </cell>
          <cell r="I1049" t="str">
            <v>31</v>
          </cell>
          <cell r="J1049" t="str">
            <v>04/24/2015</v>
          </cell>
          <cell r="K1049" t="str">
            <v>11/01/2019</v>
          </cell>
        </row>
        <row r="1050">
          <cell r="A1050" t="str">
            <v>310477</v>
          </cell>
          <cell r="B1050" t="str">
            <v>PCORI HCV PFA: The Prioritize Study</v>
          </cell>
          <cell r="C1050" t="str">
            <v>Di Bisceglie, Adrian M.</v>
          </cell>
          <cell r="D1050" t="str">
            <v>Biermann, LouAnn A.</v>
          </cell>
          <cell r="E1050" t="str">
            <v>E40</v>
          </cell>
          <cell r="F1050" t="str">
            <v>S12</v>
          </cell>
          <cell r="G1050" t="str">
            <v>D208</v>
          </cell>
          <cell r="H1050" t="str">
            <v>Z215</v>
          </cell>
          <cell r="I1050" t="str">
            <v>31</v>
          </cell>
          <cell r="J1050" t="str">
            <v>03/01/2016</v>
          </cell>
          <cell r="K1050" t="str">
            <v>02/28/2021</v>
          </cell>
        </row>
        <row r="1051">
          <cell r="A1051" t="str">
            <v>310581</v>
          </cell>
          <cell r="B1051" t="str">
            <v>Burroughs Welcom Fund - Year 2</v>
          </cell>
          <cell r="C1051" t="str">
            <v>Chatterjee, Soumya</v>
          </cell>
          <cell r="D1051" t="str">
            <v>Grant, Tammy L.</v>
          </cell>
          <cell r="E1051" t="str">
            <v>E40</v>
          </cell>
          <cell r="F1051" t="str">
            <v>S12</v>
          </cell>
          <cell r="G1051" t="str">
            <v>D208</v>
          </cell>
          <cell r="H1051" t="str">
            <v>Z220</v>
          </cell>
          <cell r="I1051" t="str">
            <v>31</v>
          </cell>
          <cell r="J1051" t="str">
            <v>06/01/2016</v>
          </cell>
          <cell r="K1051" t="str">
            <v>05/31/2019</v>
          </cell>
        </row>
        <row r="1052">
          <cell r="A1052" t="str">
            <v>310601</v>
          </cell>
          <cell r="B1052" t="str">
            <v>Journal of the American Geriatrics</v>
          </cell>
          <cell r="C1052" t="str">
            <v>Rodin, Miriam B.</v>
          </cell>
          <cell r="D1052" t="str">
            <v>Schmidt, Stephen M.</v>
          </cell>
          <cell r="E1052" t="str">
            <v>E40</v>
          </cell>
          <cell r="F1052" t="str">
            <v>S12</v>
          </cell>
          <cell r="G1052" t="str">
            <v>D208</v>
          </cell>
          <cell r="H1052" t="str">
            <v>Z218</v>
          </cell>
          <cell r="I1052" t="str">
            <v>31</v>
          </cell>
          <cell r="J1052" t="str">
            <v>07/01/2016</v>
          </cell>
          <cell r="K1052" t="str">
            <v>08/31/2018</v>
          </cell>
        </row>
        <row r="1053">
          <cell r="A1053" t="str">
            <v>310654</v>
          </cell>
          <cell r="B1053" t="str">
            <v>Leukemia drug-resistance: ceramide</v>
          </cell>
          <cell r="C1053" t="str">
            <v>Tu, Yifan</v>
          </cell>
          <cell r="D1053" t="str">
            <v>Schmidt, Stephen M.</v>
          </cell>
          <cell r="E1053" t="str">
            <v>E40</v>
          </cell>
          <cell r="F1053" t="str">
            <v>S12</v>
          </cell>
          <cell r="G1053" t="str">
            <v>D208</v>
          </cell>
          <cell r="H1053" t="str">
            <v>Z219</v>
          </cell>
          <cell r="I1053" t="str">
            <v>31</v>
          </cell>
          <cell r="J1053" t="str">
            <v>01/01/2017</v>
          </cell>
          <cell r="K1053" t="str">
            <v>05/31/2018</v>
          </cell>
        </row>
        <row r="1054">
          <cell r="A1054" t="str">
            <v>310686</v>
          </cell>
          <cell r="B1054" t="str">
            <v>Application for CFF Accreditation a</v>
          </cell>
          <cell r="C1054" t="str">
            <v>Nayak, Ravi P.</v>
          </cell>
          <cell r="D1054" t="str">
            <v>Schmidt, Stephen M.</v>
          </cell>
          <cell r="E1054" t="str">
            <v>E40</v>
          </cell>
          <cell r="F1054" t="str">
            <v>S12</v>
          </cell>
          <cell r="G1054" t="str">
            <v>D208</v>
          </cell>
          <cell r="H1054" t="str">
            <v>Z224</v>
          </cell>
          <cell r="I1054" t="str">
            <v>31</v>
          </cell>
          <cell r="J1054" t="str">
            <v>07/01/2017</v>
          </cell>
          <cell r="K1054" t="str">
            <v>06/30/2018</v>
          </cell>
        </row>
        <row r="1055">
          <cell r="A1055" t="str">
            <v>310695</v>
          </cell>
          <cell r="B1055" t="str">
            <v>Seattle Children's Hospital DBA Sea</v>
          </cell>
          <cell r="C1055" t="str">
            <v>Nayak, Ravi P.</v>
          </cell>
          <cell r="D1055" t="str">
            <v>Schmidt, Stephen M.</v>
          </cell>
          <cell r="E1055" t="str">
            <v>E40</v>
          </cell>
          <cell r="F1055" t="str">
            <v>S12</v>
          </cell>
          <cell r="G1055" t="str">
            <v>D208</v>
          </cell>
          <cell r="H1055" t="str">
            <v>Z224</v>
          </cell>
          <cell r="I1055" t="str">
            <v>31</v>
          </cell>
          <cell r="J1055" t="str">
            <v>06/22/2017</v>
          </cell>
          <cell r="K1055" t="str">
            <v>06/22/2022</v>
          </cell>
        </row>
        <row r="1056">
          <cell r="A1056" t="str">
            <v>310697</v>
          </cell>
          <cell r="B1056" t="str">
            <v>Liu Siteman Pre-R01</v>
          </cell>
          <cell r="C1056" t="str">
            <v>Liu, Jianguo</v>
          </cell>
          <cell r="D1056" t="str">
            <v>Grant, Tammy L.</v>
          </cell>
          <cell r="E1056" t="str">
            <v>E40</v>
          </cell>
          <cell r="F1056" t="str">
            <v>S12</v>
          </cell>
          <cell r="G1056" t="str">
            <v>D208</v>
          </cell>
          <cell r="H1056" t="str">
            <v>Z220</v>
          </cell>
          <cell r="I1056" t="str">
            <v>31</v>
          </cell>
          <cell r="J1056" t="str">
            <v>07/01/2017</v>
          </cell>
          <cell r="K1056" t="str">
            <v>06/30/2019</v>
          </cell>
        </row>
        <row r="1057">
          <cell r="A1057" t="str">
            <v>310698</v>
          </cell>
          <cell r="B1057" t="str">
            <v>Siteman Pre-R01 Part 2</v>
          </cell>
          <cell r="C1057" t="str">
            <v>Liu, Jianguo</v>
          </cell>
          <cell r="D1057" t="str">
            <v>Grant, Tammy L.</v>
          </cell>
          <cell r="E1057" t="str">
            <v>E40</v>
          </cell>
          <cell r="F1057" t="str">
            <v>S12</v>
          </cell>
          <cell r="G1057" t="str">
            <v>D208</v>
          </cell>
          <cell r="H1057" t="str">
            <v>Z220</v>
          </cell>
          <cell r="I1057" t="str">
            <v>31</v>
          </cell>
          <cell r="J1057" t="str">
            <v>07/01/2017</v>
          </cell>
          <cell r="K1057" t="str">
            <v>06/30/2019</v>
          </cell>
        </row>
        <row r="1058">
          <cell r="A1058" t="str">
            <v>310712</v>
          </cell>
          <cell r="B1058" t="str">
            <v>Aeras A-051</v>
          </cell>
          <cell r="C1058" t="str">
            <v>Hoft, Daniel F.</v>
          </cell>
          <cell r="D1058" t="str">
            <v>Grant, Tammy L.</v>
          </cell>
          <cell r="E1058" t="str">
            <v>E40</v>
          </cell>
          <cell r="F1058" t="str">
            <v>S12</v>
          </cell>
          <cell r="G1058" t="str">
            <v>D208</v>
          </cell>
          <cell r="H1058" t="str">
            <v>Z220</v>
          </cell>
          <cell r="I1058" t="str">
            <v>31</v>
          </cell>
          <cell r="J1058" t="str">
            <v>07/17/2017</v>
          </cell>
          <cell r="K1058" t="str">
            <v>06/30/2019</v>
          </cell>
        </row>
        <row r="1059">
          <cell r="A1059" t="str">
            <v>310751</v>
          </cell>
          <cell r="B1059" t="str">
            <v>CF Lung Transplant Transition LLC F</v>
          </cell>
          <cell r="C1059" t="str">
            <v>Nayak, Ravi P.</v>
          </cell>
          <cell r="D1059" t="str">
            <v>Schmidt, Stephen M.</v>
          </cell>
          <cell r="E1059" t="str">
            <v>E40</v>
          </cell>
          <cell r="F1059" t="str">
            <v>S12</v>
          </cell>
          <cell r="G1059" t="str">
            <v>D208</v>
          </cell>
          <cell r="H1059" t="str">
            <v>Z224</v>
          </cell>
          <cell r="I1059" t="str">
            <v>31</v>
          </cell>
          <cell r="J1059" t="str">
            <v>10/01/2017</v>
          </cell>
          <cell r="K1059" t="str">
            <v>10/16/2018</v>
          </cell>
        </row>
        <row r="1060">
          <cell r="A1060" t="str">
            <v>310754</v>
          </cell>
          <cell r="B1060" t="str">
            <v>Living Donor Collective Pilot Proje</v>
          </cell>
          <cell r="C1060" t="str">
            <v>Lentine, Krista L.</v>
          </cell>
          <cell r="D1060" t="str">
            <v>Schmidt, Stephen M.</v>
          </cell>
          <cell r="E1060" t="str">
            <v>E40</v>
          </cell>
          <cell r="F1060" t="str">
            <v>S12</v>
          </cell>
          <cell r="G1060" t="str">
            <v>D208</v>
          </cell>
          <cell r="H1060" t="str">
            <v>Z221</v>
          </cell>
          <cell r="I1060" t="str">
            <v>31</v>
          </cell>
          <cell r="J1060" t="str">
            <v>09/21/2017</v>
          </cell>
          <cell r="K1060" t="str">
            <v>09/20/2018</v>
          </cell>
        </row>
        <row r="1061">
          <cell r="A1061" t="str">
            <v>310770</v>
          </cell>
          <cell r="B1061" t="str">
            <v>Memory Care Home Solutions</v>
          </cell>
          <cell r="C1061" t="str">
            <v>Morley, John E.</v>
          </cell>
          <cell r="D1061" t="str">
            <v>Schmidt, Stephen M.</v>
          </cell>
          <cell r="E1061" t="str">
            <v>E40</v>
          </cell>
          <cell r="F1061" t="str">
            <v>S12</v>
          </cell>
          <cell r="G1061" t="str">
            <v>D208</v>
          </cell>
          <cell r="H1061" t="str">
            <v>Z218</v>
          </cell>
          <cell r="I1061" t="str">
            <v>31</v>
          </cell>
          <cell r="J1061" t="str">
            <v>12/01/2017</v>
          </cell>
          <cell r="K1061" t="str">
            <v>11/30/2019</v>
          </cell>
        </row>
        <row r="1062">
          <cell r="A1062" t="str">
            <v>310801</v>
          </cell>
          <cell r="B1062" t="str">
            <v>Cystic Fibrosis Annual Review</v>
          </cell>
          <cell r="C1062" t="str">
            <v>Nayak, Ravi P.</v>
          </cell>
          <cell r="D1062" t="str">
            <v>Schmidt, Stephen M.</v>
          </cell>
          <cell r="E1062" t="str">
            <v>E40</v>
          </cell>
          <cell r="F1062" t="str">
            <v>S12</v>
          </cell>
          <cell r="G1062" t="str">
            <v>D208</v>
          </cell>
          <cell r="H1062" t="str">
            <v>Z224</v>
          </cell>
          <cell r="I1062" t="str">
            <v>31</v>
          </cell>
          <cell r="J1062" t="str">
            <v>07/01/2018</v>
          </cell>
          <cell r="K1062" t="str">
            <v>06/30/2019</v>
          </cell>
        </row>
        <row r="1063">
          <cell r="A1063" t="str">
            <v>310822</v>
          </cell>
          <cell r="B1063" t="str">
            <v>BMT CTN Protocol #1101</v>
          </cell>
          <cell r="C1063" t="str">
            <v>Lionberger, Jack M.</v>
          </cell>
          <cell r="D1063" t="str">
            <v>Schmidt, Stephen M.</v>
          </cell>
          <cell r="E1063" t="str">
            <v>E40</v>
          </cell>
          <cell r="F1063" t="str">
            <v>S12</v>
          </cell>
          <cell r="G1063" t="str">
            <v>D208</v>
          </cell>
          <cell r="H1063" t="str">
            <v>Z219</v>
          </cell>
          <cell r="I1063" t="str">
            <v>31</v>
          </cell>
          <cell r="J1063" t="str">
            <v>11/30/2016</v>
          </cell>
          <cell r="K1063" t="str">
            <v>04/30/2020</v>
          </cell>
        </row>
        <row r="1064">
          <cell r="A1064" t="str">
            <v>310836</v>
          </cell>
          <cell r="B1064" t="str">
            <v>Flugen IgAs - Amend 1</v>
          </cell>
          <cell r="C1064" t="str">
            <v>Hoft, Daniel F.</v>
          </cell>
          <cell r="D1064" t="str">
            <v>Grant, Tammy L.</v>
          </cell>
          <cell r="E1064" t="str">
            <v>E40</v>
          </cell>
          <cell r="F1064" t="str">
            <v>S12</v>
          </cell>
          <cell r="G1064" t="str">
            <v>D208</v>
          </cell>
          <cell r="H1064" t="str">
            <v>Z220</v>
          </cell>
          <cell r="I1064" t="str">
            <v>31</v>
          </cell>
          <cell r="J1064" t="str">
            <v>09/20/2018</v>
          </cell>
          <cell r="K1064" t="str">
            <v>06/30/2019</v>
          </cell>
        </row>
        <row r="1065">
          <cell r="A1065" t="str">
            <v>310850</v>
          </cell>
          <cell r="B1065" t="str">
            <v>Study of Hypertension Management in</v>
          </cell>
          <cell r="C1065" t="str">
            <v>Lentine, Krista L.</v>
          </cell>
          <cell r="D1065" t="str">
            <v>Schmidt, Stephen M.</v>
          </cell>
          <cell r="E1065" t="str">
            <v>E40</v>
          </cell>
          <cell r="F1065" t="str">
            <v>S12</v>
          </cell>
          <cell r="G1065" t="str">
            <v>D208</v>
          </cell>
          <cell r="H1065" t="str">
            <v>Z221</v>
          </cell>
          <cell r="I1065" t="str">
            <v>31</v>
          </cell>
          <cell r="J1065" t="str">
            <v>10/01/2018</v>
          </cell>
          <cell r="K1065" t="str">
            <v>10/01/2020</v>
          </cell>
        </row>
        <row r="1066">
          <cell r="A1066" t="str">
            <v>310851</v>
          </cell>
          <cell r="B1066" t="str">
            <v>Donor Hepatitis C Kidneys and Liver</v>
          </cell>
          <cell r="C1066" t="str">
            <v>Lentine, Krista L.</v>
          </cell>
          <cell r="D1066" t="str">
            <v>Schmidt, Stephen M.</v>
          </cell>
          <cell r="E1066" t="str">
            <v>E40</v>
          </cell>
          <cell r="F1066" t="str">
            <v>S12</v>
          </cell>
          <cell r="G1066" t="str">
            <v>D208</v>
          </cell>
          <cell r="H1066" t="str">
            <v>Z221</v>
          </cell>
          <cell r="I1066" t="str">
            <v>31</v>
          </cell>
          <cell r="J1066" t="str">
            <v>08/01/2018</v>
          </cell>
          <cell r="K1066" t="str">
            <v>07/31/2019</v>
          </cell>
        </row>
        <row r="1067">
          <cell r="A1067" t="str">
            <v>310863</v>
          </cell>
          <cell r="B1067" t="str">
            <v>Losartan effects on emphysema progr</v>
          </cell>
          <cell r="C1067" t="str">
            <v>Charbek, Edward</v>
          </cell>
          <cell r="D1067" t="str">
            <v>Schmidt, Stephen M.</v>
          </cell>
          <cell r="E1067" t="str">
            <v>E40</v>
          </cell>
          <cell r="F1067" t="str">
            <v>S12</v>
          </cell>
          <cell r="G1067" t="str">
            <v>D208</v>
          </cell>
          <cell r="H1067" t="str">
            <v>Z224</v>
          </cell>
          <cell r="I1067" t="str">
            <v>31</v>
          </cell>
          <cell r="J1067" t="str">
            <v>01/09/2019</v>
          </cell>
          <cell r="K1067" t="str">
            <v>01/08/2024</v>
          </cell>
        </row>
        <row r="1068">
          <cell r="A1068" t="str">
            <v>310867</v>
          </cell>
          <cell r="B1068" t="str">
            <v>Testing of ASO-based Therapeutic Ap</v>
          </cell>
          <cell r="C1068" t="str">
            <v>Nguyen, Andrew Tuan D.</v>
          </cell>
          <cell r="D1068" t="str">
            <v>Schmidt, Stephen M.</v>
          </cell>
          <cell r="E1068" t="str">
            <v>E40</v>
          </cell>
          <cell r="F1068" t="str">
            <v>S12</v>
          </cell>
          <cell r="G1068" t="str">
            <v>D208</v>
          </cell>
          <cell r="H1068" t="str">
            <v>Z218</v>
          </cell>
          <cell r="I1068" t="str">
            <v>31</v>
          </cell>
          <cell r="J1068" t="str">
            <v>01/01/2019</v>
          </cell>
          <cell r="K1068" t="str">
            <v>12/31/2020</v>
          </cell>
        </row>
        <row r="1069">
          <cell r="A1069" t="str">
            <v>319000</v>
          </cell>
          <cell r="B1069" t="str">
            <v>Research Growth Fund 01 - Hoft</v>
          </cell>
          <cell r="C1069" t="str">
            <v>Hoft, Daniel F.</v>
          </cell>
          <cell r="D1069" t="str">
            <v>Grant, Tammy L.</v>
          </cell>
          <cell r="E1069" t="str">
            <v>E40</v>
          </cell>
          <cell r="F1069" t="str">
            <v>S12</v>
          </cell>
          <cell r="G1069" t="str">
            <v>D208</v>
          </cell>
          <cell r="H1069" t="str">
            <v>Z220</v>
          </cell>
          <cell r="I1069" t="str">
            <v>31</v>
          </cell>
          <cell r="J1069" t="str">
            <v>01/01/2019</v>
          </cell>
          <cell r="K1069" t="str">
            <v>12/31/2020</v>
          </cell>
        </row>
        <row r="1070">
          <cell r="A1070" t="str">
            <v>320039</v>
          </cell>
          <cell r="B1070" t="str">
            <v>CTSU (PACCT-1) Program for the Asse</v>
          </cell>
          <cell r="C1070" t="str">
            <v>Petruska, Paul J.</v>
          </cell>
          <cell r="D1070" t="str">
            <v>Schmidt, Stephen M.</v>
          </cell>
          <cell r="E1070" t="str">
            <v>E40</v>
          </cell>
          <cell r="F1070" t="str">
            <v>S12</v>
          </cell>
          <cell r="G1070" t="str">
            <v>D208</v>
          </cell>
          <cell r="H1070" t="str">
            <v>Z219</v>
          </cell>
          <cell r="I1070" t="str">
            <v>31</v>
          </cell>
          <cell r="J1070" t="str">
            <v>04/24/2006</v>
          </cell>
          <cell r="K1070" t="str">
            <v>04/17/2021</v>
          </cell>
        </row>
        <row r="1071">
          <cell r="A1071" t="str">
            <v>320040</v>
          </cell>
          <cell r="B1071" t="str">
            <v>SWOG S0702: A Prospective Observati</v>
          </cell>
          <cell r="C1071" t="str">
            <v>Petruska, Paul J.</v>
          </cell>
          <cell r="D1071" t="str">
            <v>Schmidt, Stephen M.</v>
          </cell>
          <cell r="E1071" t="str">
            <v>E40</v>
          </cell>
          <cell r="F1071" t="str">
            <v>S12</v>
          </cell>
          <cell r="G1071" t="str">
            <v>D208</v>
          </cell>
          <cell r="H1071" t="str">
            <v>Z219</v>
          </cell>
          <cell r="I1071" t="str">
            <v>31</v>
          </cell>
          <cell r="J1071" t="str">
            <v>07/01/2011</v>
          </cell>
          <cell r="K1071" t="str">
            <v>06/30/2021</v>
          </cell>
        </row>
        <row r="1072">
          <cell r="A1072" t="str">
            <v>320071</v>
          </cell>
          <cell r="B1072" t="str">
            <v>CTSU/C10404 A Randomized Phase II S</v>
          </cell>
          <cell r="C1072" t="str">
            <v>Petruska, Paul J.</v>
          </cell>
          <cell r="D1072" t="str">
            <v>Schmidt, Stephen M.</v>
          </cell>
          <cell r="E1072" t="str">
            <v>E40</v>
          </cell>
          <cell r="F1072" t="str">
            <v>S12</v>
          </cell>
          <cell r="G1072" t="str">
            <v>D208</v>
          </cell>
          <cell r="H1072" t="str">
            <v>Z219</v>
          </cell>
          <cell r="I1072" t="str">
            <v>31</v>
          </cell>
          <cell r="J1072" t="str">
            <v>07/01/2011</v>
          </cell>
          <cell r="K1072" t="str">
            <v>06/30/2021</v>
          </cell>
        </row>
        <row r="1073">
          <cell r="A1073" t="str">
            <v>320072</v>
          </cell>
          <cell r="B1073" t="str">
            <v>CALGB 80405 A Phase III Trial of Ir</v>
          </cell>
          <cell r="C1073" t="str">
            <v>Petruska, Paul J.</v>
          </cell>
          <cell r="D1073" t="str">
            <v>Schmidt, Stephen M.</v>
          </cell>
          <cell r="E1073" t="str">
            <v>E40</v>
          </cell>
          <cell r="F1073" t="str">
            <v>S12</v>
          </cell>
          <cell r="G1073" t="str">
            <v>D208</v>
          </cell>
          <cell r="H1073" t="str">
            <v>Z219</v>
          </cell>
          <cell r="I1073" t="str">
            <v>31</v>
          </cell>
          <cell r="J1073" t="str">
            <v>07/01/2011</v>
          </cell>
          <cell r="K1073" t="str">
            <v>06/30/2021</v>
          </cell>
        </row>
        <row r="1074">
          <cell r="A1074" t="str">
            <v>320073</v>
          </cell>
          <cell r="B1074" t="str">
            <v>CTSU CALGB - 40603 A Randomized Pha</v>
          </cell>
          <cell r="C1074" t="str">
            <v>Fesler, Mark J.</v>
          </cell>
          <cell r="D1074" t="str">
            <v>Schmidt, Stephen M.</v>
          </cell>
          <cell r="E1074" t="str">
            <v>E40</v>
          </cell>
          <cell r="F1074" t="str">
            <v>S12</v>
          </cell>
          <cell r="G1074" t="str">
            <v>D208</v>
          </cell>
          <cell r="H1074" t="str">
            <v>Z219</v>
          </cell>
          <cell r="I1074" t="str">
            <v>31</v>
          </cell>
          <cell r="J1074" t="str">
            <v>07/01/2011</v>
          </cell>
          <cell r="K1074" t="str">
            <v>06/30/2021</v>
          </cell>
        </row>
        <row r="1075">
          <cell r="A1075" t="str">
            <v>320083</v>
          </cell>
          <cell r="B1075" t="str">
            <v>SWOG S0120 A Prospective Observatio</v>
          </cell>
          <cell r="C1075" t="str">
            <v>Pincus, Steven M.</v>
          </cell>
          <cell r="D1075" t="str">
            <v>Schmidt, Stephen M.</v>
          </cell>
          <cell r="E1075" t="str">
            <v>E40</v>
          </cell>
          <cell r="F1075" t="str">
            <v>S12</v>
          </cell>
          <cell r="G1075" t="str">
            <v>D208</v>
          </cell>
          <cell r="H1075" t="str">
            <v>Z219</v>
          </cell>
          <cell r="I1075" t="str">
            <v>31</v>
          </cell>
          <cell r="J1075" t="str">
            <v>07/01/2011</v>
          </cell>
          <cell r="K1075" t="str">
            <v>06/30/2021</v>
          </cell>
        </row>
        <row r="1076">
          <cell r="A1076" t="str">
            <v>320085</v>
          </cell>
          <cell r="B1076" t="str">
            <v>SWOG S0424 Molecular Epidemiology C</v>
          </cell>
          <cell r="C1076" t="str">
            <v>Pincus, Steven M.</v>
          </cell>
          <cell r="D1076" t="str">
            <v>Schmidt, Stephen M.</v>
          </cell>
          <cell r="E1076" t="str">
            <v>E40</v>
          </cell>
          <cell r="F1076" t="str">
            <v>S12</v>
          </cell>
          <cell r="G1076" t="str">
            <v>D208</v>
          </cell>
          <cell r="H1076" t="str">
            <v>Z219</v>
          </cell>
          <cell r="I1076" t="str">
            <v>31</v>
          </cell>
          <cell r="J1076" t="str">
            <v>07/01/2011</v>
          </cell>
          <cell r="K1076" t="str">
            <v>06/30/2021</v>
          </cell>
        </row>
        <row r="1077">
          <cell r="A1077" t="str">
            <v>320087</v>
          </cell>
          <cell r="B1077" t="str">
            <v>NSABP B-36 A Clinical Trial of Adju</v>
          </cell>
          <cell r="C1077" t="str">
            <v>Petruska, Paul J.</v>
          </cell>
          <cell r="D1077" t="str">
            <v>Schmidt, Stephen M.</v>
          </cell>
          <cell r="E1077" t="str">
            <v>E40</v>
          </cell>
          <cell r="F1077" t="str">
            <v>S12</v>
          </cell>
          <cell r="G1077" t="str">
            <v>D208</v>
          </cell>
          <cell r="H1077" t="str">
            <v>Z219</v>
          </cell>
          <cell r="I1077" t="str">
            <v>31</v>
          </cell>
          <cell r="J1077" t="str">
            <v>07/01/2011</v>
          </cell>
          <cell r="K1077" t="str">
            <v>06/30/2021</v>
          </cell>
        </row>
        <row r="1078">
          <cell r="A1078" t="str">
            <v>320091</v>
          </cell>
          <cell r="B1078" t="str">
            <v>NSABP B-42 A Clinical Trial To Dete</v>
          </cell>
          <cell r="C1078" t="str">
            <v>Petruska, Paul J.</v>
          </cell>
          <cell r="D1078" t="str">
            <v>Schmidt, Stephen M.</v>
          </cell>
          <cell r="E1078" t="str">
            <v>E40</v>
          </cell>
          <cell r="F1078" t="str">
            <v>S12</v>
          </cell>
          <cell r="G1078" t="str">
            <v>D208</v>
          </cell>
          <cell r="H1078" t="str">
            <v>Z219</v>
          </cell>
          <cell r="I1078" t="str">
            <v>31</v>
          </cell>
          <cell r="J1078" t="str">
            <v>07/01/2011</v>
          </cell>
          <cell r="K1078" t="str">
            <v>06/30/2021</v>
          </cell>
        </row>
        <row r="1079">
          <cell r="A1079" t="str">
            <v>320092</v>
          </cell>
          <cell r="B1079" t="str">
            <v>NSABP B-38 A Phase III Adjuvant tri</v>
          </cell>
          <cell r="C1079" t="str">
            <v>Petruska, Paul J.</v>
          </cell>
          <cell r="D1079" t="str">
            <v>Schmidt, Stephen M.</v>
          </cell>
          <cell r="E1079" t="str">
            <v>E40</v>
          </cell>
          <cell r="F1079" t="str">
            <v>S12</v>
          </cell>
          <cell r="G1079" t="str">
            <v>D208</v>
          </cell>
          <cell r="H1079" t="str">
            <v>Z219</v>
          </cell>
          <cell r="I1079" t="str">
            <v>31</v>
          </cell>
          <cell r="J1079" t="str">
            <v>07/01/2011</v>
          </cell>
          <cell r="K1079" t="str">
            <v>06/30/2021</v>
          </cell>
        </row>
        <row r="1080">
          <cell r="A1080" t="str">
            <v>320094</v>
          </cell>
          <cell r="B1080" t="str">
            <v>SWOG S1007 A Phase III Randomized C</v>
          </cell>
          <cell r="C1080" t="str">
            <v>Fesler, Mark J.</v>
          </cell>
          <cell r="D1080" t="str">
            <v>Schmidt, Stephen M.</v>
          </cell>
          <cell r="E1080" t="str">
            <v>E40</v>
          </cell>
          <cell r="F1080" t="str">
            <v>S12</v>
          </cell>
          <cell r="G1080" t="str">
            <v>D208</v>
          </cell>
          <cell r="H1080" t="str">
            <v>Z219</v>
          </cell>
          <cell r="I1080" t="str">
            <v>31</v>
          </cell>
          <cell r="J1080" t="str">
            <v>07/01/2011</v>
          </cell>
          <cell r="K1080" t="str">
            <v>06/30/2021</v>
          </cell>
        </row>
        <row r="1081">
          <cell r="A1081" t="str">
            <v>320096</v>
          </cell>
          <cell r="B1081" t="str">
            <v>NSABP B-46-I A Phase III Clinical T</v>
          </cell>
          <cell r="C1081" t="str">
            <v>Fesler, Mark J.</v>
          </cell>
          <cell r="D1081" t="str">
            <v>Schmidt, Stephen M.</v>
          </cell>
          <cell r="E1081" t="str">
            <v>E40</v>
          </cell>
          <cell r="F1081" t="str">
            <v>S12</v>
          </cell>
          <cell r="G1081" t="str">
            <v>D208</v>
          </cell>
          <cell r="H1081" t="str">
            <v>Z219</v>
          </cell>
          <cell r="I1081" t="str">
            <v>31</v>
          </cell>
          <cell r="J1081" t="str">
            <v>07/01/2011</v>
          </cell>
          <cell r="K1081" t="str">
            <v>06/30/2021</v>
          </cell>
        </row>
        <row r="1082">
          <cell r="A1082" t="str">
            <v>320104</v>
          </cell>
          <cell r="B1082" t="str">
            <v>SWOG S0931: EVErolimus for Renal Ca</v>
          </cell>
          <cell r="C1082" t="str">
            <v>Fesler, Mark J.</v>
          </cell>
          <cell r="D1082" t="str">
            <v>Schmidt, Stephen M.</v>
          </cell>
          <cell r="E1082" t="str">
            <v>E40</v>
          </cell>
          <cell r="F1082" t="str">
            <v>S12</v>
          </cell>
          <cell r="G1082" t="str">
            <v>D208</v>
          </cell>
          <cell r="H1082" t="str">
            <v>Z219</v>
          </cell>
          <cell r="I1082" t="str">
            <v>31</v>
          </cell>
          <cell r="J1082" t="str">
            <v>07/01/2011</v>
          </cell>
          <cell r="K1082" t="str">
            <v>06/30/2021</v>
          </cell>
        </row>
        <row r="1083">
          <cell r="A1083" t="str">
            <v>320114</v>
          </cell>
          <cell r="B1083" t="str">
            <v>SWOG S1106 A Randomized Phase II Tr</v>
          </cell>
          <cell r="C1083" t="str">
            <v>Fesler, Mark J.</v>
          </cell>
          <cell r="D1083" t="str">
            <v>Schmidt, Stephen M.</v>
          </cell>
          <cell r="E1083" t="str">
            <v>E40</v>
          </cell>
          <cell r="F1083" t="str">
            <v>S12</v>
          </cell>
          <cell r="G1083" t="str">
            <v>D208</v>
          </cell>
          <cell r="H1083" t="str">
            <v>Z219</v>
          </cell>
          <cell r="I1083" t="str">
            <v>31</v>
          </cell>
          <cell r="J1083" t="str">
            <v>07/01/2011</v>
          </cell>
          <cell r="K1083" t="str">
            <v>06/30/2021</v>
          </cell>
        </row>
        <row r="1084">
          <cell r="A1084" t="str">
            <v>320115</v>
          </cell>
          <cell r="B1084" t="str">
            <v>NSABP B-31 A Randmized Trial Compa</v>
          </cell>
          <cell r="C1084" t="str">
            <v>Petruska, Paul J.</v>
          </cell>
          <cell r="D1084" t="str">
            <v>Schmidt, Stephen M.</v>
          </cell>
          <cell r="E1084" t="str">
            <v>E40</v>
          </cell>
          <cell r="F1084" t="str">
            <v>S12</v>
          </cell>
          <cell r="G1084" t="str">
            <v>D208</v>
          </cell>
          <cell r="H1084" t="str">
            <v>Z219</v>
          </cell>
          <cell r="I1084" t="str">
            <v>31</v>
          </cell>
          <cell r="J1084" t="str">
            <v>07/01/2011</v>
          </cell>
          <cell r="K1084" t="str">
            <v>06/30/2021</v>
          </cell>
        </row>
        <row r="1085">
          <cell r="A1085" t="str">
            <v>320126</v>
          </cell>
          <cell r="B1085" t="str">
            <v>NSABP B-40 Randomized Phase III Tri</v>
          </cell>
          <cell r="C1085" t="str">
            <v>Petruska, Paul J.</v>
          </cell>
          <cell r="D1085" t="str">
            <v>Schmidt, Stephen M.</v>
          </cell>
          <cell r="E1085" t="str">
            <v>E40</v>
          </cell>
          <cell r="F1085" t="str">
            <v>S12</v>
          </cell>
          <cell r="G1085" t="str">
            <v>D208</v>
          </cell>
          <cell r="H1085" t="str">
            <v>Z219</v>
          </cell>
          <cell r="I1085" t="str">
            <v>31</v>
          </cell>
          <cell r="J1085" t="str">
            <v>07/01/2011</v>
          </cell>
          <cell r="K1085" t="str">
            <v>06/30/2021</v>
          </cell>
        </row>
        <row r="1086">
          <cell r="A1086" t="str">
            <v>320226</v>
          </cell>
          <cell r="B1086" t="str">
            <v>NASBP B-49: A Phase III Clinical Tr</v>
          </cell>
          <cell r="C1086" t="str">
            <v>Petruska, Paul J.</v>
          </cell>
          <cell r="D1086" t="str">
            <v>Schmidt, Stephen M.</v>
          </cell>
          <cell r="E1086" t="str">
            <v>E40</v>
          </cell>
          <cell r="F1086" t="str">
            <v>S12</v>
          </cell>
          <cell r="G1086" t="str">
            <v>D208</v>
          </cell>
          <cell r="H1086" t="str">
            <v>Z219</v>
          </cell>
          <cell r="I1086" t="str">
            <v>31</v>
          </cell>
          <cell r="J1086" t="str">
            <v>04/09/2012</v>
          </cell>
          <cell r="K1086" t="str">
            <v>03/31/2022</v>
          </cell>
        </row>
        <row r="1087">
          <cell r="A1087" t="str">
            <v>320314</v>
          </cell>
          <cell r="B1087" t="str">
            <v>Expression Signatures of TB-specifi</v>
          </cell>
          <cell r="C1087" t="str">
            <v>Hoft, Daniel F.</v>
          </cell>
          <cell r="D1087" t="str">
            <v>Grant, Tammy L.</v>
          </cell>
          <cell r="E1087" t="str">
            <v>E40</v>
          </cell>
          <cell r="F1087" t="str">
            <v>S12</v>
          </cell>
          <cell r="G1087" t="str">
            <v>D208</v>
          </cell>
          <cell r="H1087" t="str">
            <v>Z220</v>
          </cell>
          <cell r="I1087" t="str">
            <v>31</v>
          </cell>
          <cell r="J1087" t="str">
            <v>08/07/2013</v>
          </cell>
          <cell r="K1087" t="str">
            <v>04/30/2019</v>
          </cell>
        </row>
        <row r="1088">
          <cell r="A1088" t="str">
            <v>320334</v>
          </cell>
          <cell r="B1088" t="str">
            <v>FY.2018.A1B1C1D1.0077 Task A</v>
          </cell>
          <cell r="C1088" t="str">
            <v>Hoft, Daniel F.</v>
          </cell>
          <cell r="D1088" t="str">
            <v>Grant, Tammy L.</v>
          </cell>
          <cell r="E1088" t="str">
            <v>E40</v>
          </cell>
          <cell r="F1088" t="str">
            <v>S12</v>
          </cell>
          <cell r="G1088" t="str">
            <v>D208</v>
          </cell>
          <cell r="H1088" t="str">
            <v>Z220</v>
          </cell>
          <cell r="I1088" t="str">
            <v>31</v>
          </cell>
          <cell r="J1088" t="str">
            <v>07/12/2017</v>
          </cell>
          <cell r="K1088" t="str">
            <v>07/11/2018</v>
          </cell>
        </row>
        <row r="1089">
          <cell r="A1089" t="str">
            <v>320335</v>
          </cell>
          <cell r="B1089" t="str">
            <v>FY.2019.A1B1C1D1.0103</v>
          </cell>
          <cell r="C1089" t="str">
            <v>Hoft, Daniel F.</v>
          </cell>
          <cell r="D1089" t="str">
            <v>Grant, Tammy L.</v>
          </cell>
          <cell r="E1089" t="str">
            <v>E40</v>
          </cell>
          <cell r="F1089" t="str">
            <v>S12</v>
          </cell>
          <cell r="G1089" t="str">
            <v>D208</v>
          </cell>
          <cell r="H1089" t="str">
            <v>Z220</v>
          </cell>
          <cell r="I1089" t="str">
            <v>31</v>
          </cell>
          <cell r="J1089" t="str">
            <v>07/12/2018</v>
          </cell>
          <cell r="K1089" t="str">
            <v>07/11/2019</v>
          </cell>
        </row>
        <row r="1090">
          <cell r="A1090" t="str">
            <v>320342</v>
          </cell>
          <cell r="B1090" t="str">
            <v>14-0107 Task Area C Option 1 Protoc</v>
          </cell>
          <cell r="C1090" t="str">
            <v>George, Sarah L.</v>
          </cell>
          <cell r="D1090" t="str">
            <v>Grant, Tammy L.</v>
          </cell>
          <cell r="E1090" t="str">
            <v>E40</v>
          </cell>
          <cell r="F1090" t="str">
            <v>S12</v>
          </cell>
          <cell r="G1090" t="str">
            <v>D208</v>
          </cell>
          <cell r="H1090" t="str">
            <v>Z220</v>
          </cell>
          <cell r="I1090" t="str">
            <v>31</v>
          </cell>
          <cell r="J1090" t="str">
            <v>09/01/2015</v>
          </cell>
          <cell r="K1090" t="str">
            <v>12/31/2020</v>
          </cell>
        </row>
        <row r="1091">
          <cell r="A1091" t="str">
            <v>320343</v>
          </cell>
          <cell r="B1091" t="str">
            <v>14-0107 Task Area C-2 Protocol Impl</v>
          </cell>
          <cell r="C1091" t="str">
            <v>George, Sarah L.</v>
          </cell>
          <cell r="D1091" t="str">
            <v>Grant, Tammy L.</v>
          </cell>
          <cell r="E1091" t="str">
            <v>E40</v>
          </cell>
          <cell r="F1091" t="str">
            <v>S12</v>
          </cell>
          <cell r="G1091" t="str">
            <v>D208</v>
          </cell>
          <cell r="H1091" t="str">
            <v>Z220</v>
          </cell>
          <cell r="I1091" t="str">
            <v>31</v>
          </cell>
          <cell r="J1091" t="str">
            <v>06/01/2016</v>
          </cell>
          <cell r="K1091" t="str">
            <v>05/31/2018</v>
          </cell>
        </row>
        <row r="1092">
          <cell r="A1092" t="str">
            <v>320344</v>
          </cell>
          <cell r="B1092" t="str">
            <v>14-0107 Task Area C-3 Protocol Impl</v>
          </cell>
          <cell r="C1092" t="str">
            <v>George, Sarah L.</v>
          </cell>
          <cell r="D1092" t="str">
            <v>Grant, Tammy L.</v>
          </cell>
          <cell r="E1092" t="str">
            <v>E40</v>
          </cell>
          <cell r="F1092" t="str">
            <v>S12</v>
          </cell>
          <cell r="G1092" t="str">
            <v>D208</v>
          </cell>
          <cell r="H1092" t="str">
            <v>Z220</v>
          </cell>
          <cell r="I1092" t="str">
            <v>31</v>
          </cell>
          <cell r="J1092" t="str">
            <v>07/01/2016</v>
          </cell>
          <cell r="K1092" t="str">
            <v>07/30/2018</v>
          </cell>
        </row>
        <row r="1093">
          <cell r="A1093" t="str">
            <v>320350</v>
          </cell>
          <cell r="B1093" t="str">
            <v>Omics D-2a FY.2015.A3D12.0031</v>
          </cell>
          <cell r="C1093" t="str">
            <v>Hoft, Daniel F.</v>
          </cell>
          <cell r="D1093" t="str">
            <v>Grant, Tammy L.</v>
          </cell>
          <cell r="E1093" t="str">
            <v>E40</v>
          </cell>
          <cell r="F1093" t="str">
            <v>S12</v>
          </cell>
          <cell r="G1093" t="str">
            <v>D208</v>
          </cell>
          <cell r="H1093" t="str">
            <v>Z220</v>
          </cell>
          <cell r="I1093" t="str">
            <v>31</v>
          </cell>
          <cell r="J1093" t="str">
            <v>09/15/2015</v>
          </cell>
          <cell r="K1093" t="str">
            <v>06/30/2020</v>
          </cell>
        </row>
        <row r="1094">
          <cell r="A1094" t="str">
            <v>320351</v>
          </cell>
          <cell r="B1094" t="str">
            <v>Omics D-3a FY.2015.A3D12.0031</v>
          </cell>
          <cell r="C1094" t="str">
            <v>Hoft, Daniel F.</v>
          </cell>
          <cell r="D1094" t="str">
            <v>Grant, Tammy L.</v>
          </cell>
          <cell r="E1094" t="str">
            <v>E40</v>
          </cell>
          <cell r="F1094" t="str">
            <v>S12</v>
          </cell>
          <cell r="G1094" t="str">
            <v>D208</v>
          </cell>
          <cell r="H1094" t="str">
            <v>Z220</v>
          </cell>
          <cell r="I1094" t="str">
            <v>31</v>
          </cell>
          <cell r="J1094" t="str">
            <v>09/15/2015</v>
          </cell>
          <cell r="K1094" t="str">
            <v>06/30/2020</v>
          </cell>
        </row>
        <row r="1095">
          <cell r="A1095" t="str">
            <v>320352</v>
          </cell>
          <cell r="B1095" t="str">
            <v>Omics D-4a FY.2015.A3D12.0031</v>
          </cell>
          <cell r="C1095" t="str">
            <v>Hoft, Daniel F.</v>
          </cell>
          <cell r="D1095" t="str">
            <v>Grant, Tammy L.</v>
          </cell>
          <cell r="E1095" t="str">
            <v>E40</v>
          </cell>
          <cell r="F1095" t="str">
            <v>S12</v>
          </cell>
          <cell r="G1095" t="str">
            <v>D208</v>
          </cell>
          <cell r="H1095" t="str">
            <v>Z220</v>
          </cell>
          <cell r="I1095" t="str">
            <v>31</v>
          </cell>
          <cell r="J1095" t="str">
            <v>09/15/2015</v>
          </cell>
          <cell r="K1095" t="str">
            <v>06/30/2020</v>
          </cell>
        </row>
        <row r="1096">
          <cell r="A1096" t="str">
            <v>320353</v>
          </cell>
          <cell r="B1096" t="str">
            <v>Omics D-5a FY.2015.A3D12.0031</v>
          </cell>
          <cell r="C1096" t="str">
            <v>Hoft, Daniel F.</v>
          </cell>
          <cell r="D1096" t="str">
            <v>Grant, Tammy L.</v>
          </cell>
          <cell r="E1096" t="str">
            <v>E40</v>
          </cell>
          <cell r="F1096" t="str">
            <v>S12</v>
          </cell>
          <cell r="G1096" t="str">
            <v>D208</v>
          </cell>
          <cell r="H1096" t="str">
            <v>Z220</v>
          </cell>
          <cell r="I1096" t="str">
            <v>31</v>
          </cell>
          <cell r="J1096" t="str">
            <v>09/15/2015</v>
          </cell>
          <cell r="K1096" t="str">
            <v>06/30/2020</v>
          </cell>
        </row>
        <row r="1097">
          <cell r="A1097" t="str">
            <v>320354</v>
          </cell>
          <cell r="B1097" t="str">
            <v>FY.2015.D1B1C1.0032 01-351 Substudy</v>
          </cell>
          <cell r="C1097" t="str">
            <v>Hoft, Daniel F.</v>
          </cell>
          <cell r="D1097" t="str">
            <v>Grant, Tammy L.</v>
          </cell>
          <cell r="E1097" t="str">
            <v>E40</v>
          </cell>
          <cell r="F1097" t="str">
            <v>S12</v>
          </cell>
          <cell r="G1097" t="str">
            <v>D208</v>
          </cell>
          <cell r="H1097" t="str">
            <v>Z220</v>
          </cell>
          <cell r="I1097" t="str">
            <v>31</v>
          </cell>
          <cell r="J1097" t="str">
            <v>09/20/2015</v>
          </cell>
          <cell r="K1097" t="str">
            <v>04/30/2019</v>
          </cell>
        </row>
        <row r="1098">
          <cell r="A1098" t="str">
            <v>320356</v>
          </cell>
          <cell r="B1098" t="str">
            <v>FY.2015.D1B1C1.0032 01-643 Substudy</v>
          </cell>
          <cell r="C1098" t="str">
            <v>Belshe, Robert B.</v>
          </cell>
          <cell r="D1098" t="str">
            <v>Grant, Tammy L.</v>
          </cell>
          <cell r="E1098" t="str">
            <v>E40</v>
          </cell>
          <cell r="F1098" t="str">
            <v>S12</v>
          </cell>
          <cell r="G1098" t="str">
            <v>D208</v>
          </cell>
          <cell r="H1098" t="str">
            <v>Z220</v>
          </cell>
          <cell r="I1098" t="str">
            <v>31</v>
          </cell>
          <cell r="J1098" t="str">
            <v>09/20/2015</v>
          </cell>
          <cell r="K1098" t="str">
            <v>06/30/2019</v>
          </cell>
        </row>
        <row r="1099">
          <cell r="A1099" t="str">
            <v>320357</v>
          </cell>
          <cell r="B1099" t="str">
            <v>FY.2015.D1B1C1.0032 08-0066 Substud</v>
          </cell>
          <cell r="C1099" t="str">
            <v>Abate, Getahun</v>
          </cell>
          <cell r="D1099" t="str">
            <v>Grant, Tammy L.</v>
          </cell>
          <cell r="E1099" t="str">
            <v>E40</v>
          </cell>
          <cell r="F1099" t="str">
            <v>S12</v>
          </cell>
          <cell r="G1099" t="str">
            <v>D208</v>
          </cell>
          <cell r="H1099" t="str">
            <v>Z220</v>
          </cell>
          <cell r="I1099" t="str">
            <v>31</v>
          </cell>
          <cell r="J1099" t="str">
            <v>09/20/2015</v>
          </cell>
          <cell r="K1099" t="str">
            <v>03/31/2018</v>
          </cell>
        </row>
        <row r="1100">
          <cell r="A1100" t="str">
            <v>320358</v>
          </cell>
          <cell r="B1100" t="str">
            <v>15-0064 Task Area C - Base Protocol</v>
          </cell>
          <cell r="C1100" t="str">
            <v>Frey, Sharon E.</v>
          </cell>
          <cell r="D1100" t="str">
            <v>Grant, Tammy L.</v>
          </cell>
          <cell r="E1100" t="str">
            <v>E40</v>
          </cell>
          <cell r="F1100" t="str">
            <v>S12</v>
          </cell>
          <cell r="G1100" t="str">
            <v>D208</v>
          </cell>
          <cell r="H1100" t="str">
            <v>Z220</v>
          </cell>
          <cell r="I1100" t="str">
            <v>31</v>
          </cell>
          <cell r="J1100" t="str">
            <v>10/19/2015</v>
          </cell>
          <cell r="K1100" t="str">
            <v>01/31/2019</v>
          </cell>
        </row>
        <row r="1101">
          <cell r="A1101" t="str">
            <v>320360</v>
          </cell>
          <cell r="B1101" t="str">
            <v>Zika 16-0017 B Base &amp; D-4 Task Area</v>
          </cell>
          <cell r="C1101" t="str">
            <v>Hoft, Daniel F.</v>
          </cell>
          <cell r="D1101" t="str">
            <v>Grant, Tammy L.</v>
          </cell>
          <cell r="E1101" t="str">
            <v>E40</v>
          </cell>
          <cell r="F1101" t="str">
            <v>S12</v>
          </cell>
          <cell r="G1101" t="str">
            <v>D208</v>
          </cell>
          <cell r="H1101" t="str">
            <v>Z220</v>
          </cell>
          <cell r="I1101" t="str">
            <v>31</v>
          </cell>
          <cell r="J1101" t="str">
            <v>04/13/2016</v>
          </cell>
          <cell r="K1101" t="str">
            <v>03/09/2019</v>
          </cell>
        </row>
        <row r="1102">
          <cell r="A1102" t="str">
            <v>320361</v>
          </cell>
          <cell r="B1102" t="str">
            <v>Omics D-1b FY2015.A3D12.0031</v>
          </cell>
          <cell r="C1102" t="str">
            <v>Hoft, Daniel F.</v>
          </cell>
          <cell r="D1102" t="str">
            <v>Grant, Tammy L.</v>
          </cell>
          <cell r="E1102" t="str">
            <v>E40</v>
          </cell>
          <cell r="F1102" t="str">
            <v>S12</v>
          </cell>
          <cell r="G1102" t="str">
            <v>D208</v>
          </cell>
          <cell r="H1102" t="str">
            <v>Z220</v>
          </cell>
          <cell r="I1102" t="str">
            <v>31</v>
          </cell>
          <cell r="J1102" t="str">
            <v>03/29/2016</v>
          </cell>
          <cell r="K1102" t="str">
            <v>06/30/2020</v>
          </cell>
        </row>
        <row r="1103">
          <cell r="A1103" t="str">
            <v>320364</v>
          </cell>
          <cell r="B1103" t="str">
            <v>16-0033 Zika in PR, Task Area C-1</v>
          </cell>
          <cell r="C1103" t="str">
            <v>George, Sarah L.</v>
          </cell>
          <cell r="D1103" t="str">
            <v>Grant, Tammy L.</v>
          </cell>
          <cell r="E1103" t="str">
            <v>E40</v>
          </cell>
          <cell r="F1103" t="str">
            <v>S12</v>
          </cell>
          <cell r="G1103" t="str">
            <v>D208</v>
          </cell>
          <cell r="H1103" t="str">
            <v>Z220</v>
          </cell>
          <cell r="I1103" t="str">
            <v>31</v>
          </cell>
          <cell r="J1103" t="str">
            <v>05/11/2016</v>
          </cell>
          <cell r="K1103" t="str">
            <v>07/31/2020</v>
          </cell>
        </row>
        <row r="1104">
          <cell r="A1104" t="str">
            <v>320365</v>
          </cell>
          <cell r="B1104" t="str">
            <v>16-0033 Zika in PR, Task Area C-3</v>
          </cell>
          <cell r="C1104" t="str">
            <v>George, Sarah L.</v>
          </cell>
          <cell r="D1104" t="str">
            <v>Grant, Tammy L.</v>
          </cell>
          <cell r="E1104" t="str">
            <v>E40</v>
          </cell>
          <cell r="F1104" t="str">
            <v>S12</v>
          </cell>
          <cell r="G1104" t="str">
            <v>D208</v>
          </cell>
          <cell r="H1104" t="str">
            <v>Z220</v>
          </cell>
          <cell r="I1104" t="str">
            <v>31</v>
          </cell>
          <cell r="J1104" t="str">
            <v>05/11/2016</v>
          </cell>
          <cell r="K1104" t="str">
            <v>07/31/2020</v>
          </cell>
        </row>
        <row r="1105">
          <cell r="A1105" t="str">
            <v>320366</v>
          </cell>
          <cell r="B1105" t="str">
            <v>Zika 16-0017 D-4 Task Area</v>
          </cell>
          <cell r="C1105" t="str">
            <v>Hoft, Daniel F.</v>
          </cell>
          <cell r="D1105" t="str">
            <v>Grant, Tammy L.</v>
          </cell>
          <cell r="E1105" t="str">
            <v>E40</v>
          </cell>
          <cell r="F1105" t="str">
            <v>S12</v>
          </cell>
          <cell r="G1105" t="str">
            <v>D208</v>
          </cell>
          <cell r="H1105" t="str">
            <v>Z220</v>
          </cell>
          <cell r="I1105" t="str">
            <v>31</v>
          </cell>
          <cell r="J1105" t="str">
            <v>04/13/2016</v>
          </cell>
          <cell r="K1105" t="str">
            <v>02/29/2020</v>
          </cell>
        </row>
        <row r="1106">
          <cell r="A1106" t="str">
            <v>320368</v>
          </cell>
          <cell r="B1106" t="str">
            <v>15-0066 C-1 Avian Flu ASO</v>
          </cell>
          <cell r="C1106" t="str">
            <v>Frey, Sharon E.</v>
          </cell>
          <cell r="D1106" t="str">
            <v>Grant, Tammy L.</v>
          </cell>
          <cell r="E1106" t="str">
            <v>E40</v>
          </cell>
          <cell r="F1106" t="str">
            <v>S12</v>
          </cell>
          <cell r="G1106" t="str">
            <v>D208</v>
          </cell>
          <cell r="H1106" t="str">
            <v>Z220</v>
          </cell>
          <cell r="I1106" t="str">
            <v>31</v>
          </cell>
          <cell r="J1106" t="str">
            <v>09/16/2016</v>
          </cell>
          <cell r="K1106" t="str">
            <v>06/30/2019</v>
          </cell>
        </row>
        <row r="1107">
          <cell r="A1107" t="str">
            <v>320369</v>
          </cell>
          <cell r="B1107" t="str">
            <v>Task Area D-6A FY.2017.A1B1C1D1.004</v>
          </cell>
          <cell r="C1107" t="str">
            <v>Frey, Sharon E.</v>
          </cell>
          <cell r="D1107" t="str">
            <v>Grant, Tammy L.</v>
          </cell>
          <cell r="E1107" t="str">
            <v>E40</v>
          </cell>
          <cell r="F1107" t="str">
            <v>S12</v>
          </cell>
          <cell r="G1107" t="str">
            <v>D208</v>
          </cell>
          <cell r="H1107" t="str">
            <v>Z220</v>
          </cell>
          <cell r="I1107" t="str">
            <v>31</v>
          </cell>
          <cell r="J1107" t="str">
            <v>09/01/2016</v>
          </cell>
          <cell r="K1107" t="str">
            <v>03/31/2018</v>
          </cell>
        </row>
        <row r="1108">
          <cell r="A1108" t="str">
            <v>320371</v>
          </cell>
          <cell r="B1108" t="str">
            <v>14-0012 Task Area D-7</v>
          </cell>
          <cell r="C1108" t="str">
            <v>Frey, Sharon E.</v>
          </cell>
          <cell r="D1108" t="str">
            <v>Grant, Tammy L.</v>
          </cell>
          <cell r="E1108" t="str">
            <v>E40</v>
          </cell>
          <cell r="F1108" t="str">
            <v>S12</v>
          </cell>
          <cell r="G1108" t="str">
            <v>D208</v>
          </cell>
          <cell r="H1108" t="str">
            <v>Z220</v>
          </cell>
          <cell r="I1108" t="str">
            <v>31</v>
          </cell>
          <cell r="J1108" t="str">
            <v>09/16/2016</v>
          </cell>
          <cell r="K1108" t="str">
            <v>12/31/2019</v>
          </cell>
        </row>
        <row r="1109">
          <cell r="A1109" t="str">
            <v>320372</v>
          </cell>
          <cell r="B1109" t="str">
            <v>Task Area D-7A FY.2017.A1B1C1D1.004</v>
          </cell>
          <cell r="C1109" t="str">
            <v>Belshe, Robert B.</v>
          </cell>
          <cell r="D1109" t="str">
            <v>Grant, Tammy L.</v>
          </cell>
          <cell r="E1109" t="str">
            <v>E40</v>
          </cell>
          <cell r="F1109" t="str">
            <v>S12</v>
          </cell>
          <cell r="G1109" t="str">
            <v>D208</v>
          </cell>
          <cell r="H1109" t="str">
            <v>Z220</v>
          </cell>
          <cell r="I1109" t="str">
            <v>31</v>
          </cell>
          <cell r="J1109" t="str">
            <v>02/01/2017</v>
          </cell>
          <cell r="K1109" t="str">
            <v>06/30/2019</v>
          </cell>
        </row>
        <row r="1110">
          <cell r="A1110" t="str">
            <v>320373</v>
          </cell>
          <cell r="B1110" t="str">
            <v>Task Area B-2A FY.2017.A1B1C1D1.004</v>
          </cell>
          <cell r="C1110" t="str">
            <v>Hoft, Daniel F.</v>
          </cell>
          <cell r="D1110" t="str">
            <v>Grant, Tammy L.</v>
          </cell>
          <cell r="E1110" t="str">
            <v>E40</v>
          </cell>
          <cell r="F1110" t="str">
            <v>S12</v>
          </cell>
          <cell r="G1110" t="str">
            <v>D208</v>
          </cell>
          <cell r="H1110" t="str">
            <v>Z220</v>
          </cell>
          <cell r="I1110" t="str">
            <v>31</v>
          </cell>
          <cell r="J1110" t="str">
            <v>03/08/2017</v>
          </cell>
          <cell r="K1110" t="str">
            <v>04/30/2018</v>
          </cell>
        </row>
        <row r="1111">
          <cell r="A1111" t="str">
            <v>320374</v>
          </cell>
          <cell r="B1111" t="str">
            <v>Task Area B Base 16-0004.B1C1D1.005</v>
          </cell>
          <cell r="C1111" t="str">
            <v>Hoft, Daniel F.</v>
          </cell>
          <cell r="D1111" t="str">
            <v>Grant, Tammy L.</v>
          </cell>
          <cell r="E1111" t="str">
            <v>E40</v>
          </cell>
          <cell r="F1111" t="str">
            <v>S12</v>
          </cell>
          <cell r="G1111" t="str">
            <v>D208</v>
          </cell>
          <cell r="H1111" t="str">
            <v>Z220</v>
          </cell>
          <cell r="I1111" t="str">
            <v>31</v>
          </cell>
          <cell r="J1111" t="str">
            <v>03/07/2017</v>
          </cell>
          <cell r="K1111" t="str">
            <v>12/31/2017</v>
          </cell>
        </row>
        <row r="1112">
          <cell r="A1112" t="str">
            <v>320375</v>
          </cell>
          <cell r="B1112" t="str">
            <v>11-0033 Trial</v>
          </cell>
          <cell r="C1112" t="str">
            <v>Hoft, Daniel F.</v>
          </cell>
          <cell r="D1112" t="str">
            <v>Grant, Tammy L.</v>
          </cell>
          <cell r="E1112" t="str">
            <v>E40</v>
          </cell>
          <cell r="F1112" t="str">
            <v>S12</v>
          </cell>
          <cell r="G1112" t="str">
            <v>D208</v>
          </cell>
          <cell r="H1112" t="str">
            <v>Z220</v>
          </cell>
          <cell r="I1112" t="str">
            <v>31</v>
          </cell>
          <cell r="J1112" t="str">
            <v>06/01/2017</v>
          </cell>
          <cell r="K1112" t="str">
            <v>09/30/2019</v>
          </cell>
        </row>
        <row r="1113">
          <cell r="A1113" t="str">
            <v>320378</v>
          </cell>
          <cell r="B1113" t="str">
            <v>12-0096 Substudy</v>
          </cell>
          <cell r="C1113" t="str">
            <v>Hoft, Daniel F.</v>
          </cell>
          <cell r="D1113" t="str">
            <v>Grant, Tammy L.</v>
          </cell>
          <cell r="E1113" t="str">
            <v>E40</v>
          </cell>
          <cell r="F1113" t="str">
            <v>S12</v>
          </cell>
          <cell r="G1113" t="str">
            <v>D208</v>
          </cell>
          <cell r="H1113" t="str">
            <v>Z220</v>
          </cell>
          <cell r="I1113" t="str">
            <v>31</v>
          </cell>
          <cell r="J1113" t="str">
            <v>06/01/2017</v>
          </cell>
          <cell r="K1113" t="str">
            <v>09/30/2018</v>
          </cell>
        </row>
        <row r="1114">
          <cell r="A1114" t="str">
            <v>320379</v>
          </cell>
          <cell r="B1114" t="str">
            <v>VTEU TO20 H7N9 Task B</v>
          </cell>
          <cell r="C1114" t="str">
            <v>Frey, Sharon E.</v>
          </cell>
          <cell r="D1114" t="str">
            <v>Grant, Tammy L.</v>
          </cell>
          <cell r="E1114" t="str">
            <v>E40</v>
          </cell>
          <cell r="F1114" t="str">
            <v>S12</v>
          </cell>
          <cell r="G1114" t="str">
            <v>D208</v>
          </cell>
          <cell r="H1114" t="str">
            <v>Z220</v>
          </cell>
          <cell r="I1114" t="str">
            <v>31</v>
          </cell>
          <cell r="J1114" t="str">
            <v>07/28/2017</v>
          </cell>
          <cell r="K1114" t="str">
            <v>05/31/2020</v>
          </cell>
        </row>
        <row r="1115">
          <cell r="A1115" t="str">
            <v>320380</v>
          </cell>
          <cell r="B1115" t="str">
            <v>VTEU TO20 H7N9 Task C</v>
          </cell>
          <cell r="C1115" t="str">
            <v>Frey, Sharon E.</v>
          </cell>
          <cell r="D1115" t="str">
            <v>Grant, Tammy L.</v>
          </cell>
          <cell r="E1115" t="str">
            <v>E40</v>
          </cell>
          <cell r="F1115" t="str">
            <v>S12</v>
          </cell>
          <cell r="G1115" t="str">
            <v>D208</v>
          </cell>
          <cell r="H1115" t="str">
            <v>Z220</v>
          </cell>
          <cell r="I1115" t="str">
            <v>31</v>
          </cell>
          <cell r="J1115" t="str">
            <v>07/28/2017</v>
          </cell>
          <cell r="K1115" t="str">
            <v>05/31/2020</v>
          </cell>
        </row>
        <row r="1116">
          <cell r="A1116" t="str">
            <v>320381</v>
          </cell>
          <cell r="B1116" t="str">
            <v>11-0033 Lab Assays Extension</v>
          </cell>
          <cell r="C1116" t="str">
            <v>Hoft, Daniel F.</v>
          </cell>
          <cell r="D1116" t="str">
            <v>Grant, Tammy L.</v>
          </cell>
          <cell r="E1116" t="str">
            <v>E40</v>
          </cell>
          <cell r="F1116" t="str">
            <v>S12</v>
          </cell>
          <cell r="G1116" t="str">
            <v>D208</v>
          </cell>
          <cell r="H1116" t="str">
            <v>Z220</v>
          </cell>
          <cell r="I1116" t="str">
            <v>31</v>
          </cell>
          <cell r="J1116" t="str">
            <v>09/01/2017</v>
          </cell>
          <cell r="K1116" t="str">
            <v>11/30/2018</v>
          </cell>
        </row>
        <row r="1117">
          <cell r="A1117" t="str">
            <v>320382</v>
          </cell>
          <cell r="B1117" t="str">
            <v>16-0033.D1.0086</v>
          </cell>
          <cell r="C1117" t="str">
            <v>George, Sarah L.</v>
          </cell>
          <cell r="D1117" t="str">
            <v>Grant, Tammy L.</v>
          </cell>
          <cell r="E1117" t="str">
            <v>E40</v>
          </cell>
          <cell r="F1117" t="str">
            <v>S12</v>
          </cell>
          <cell r="G1117" t="str">
            <v>D208</v>
          </cell>
          <cell r="H1117" t="str">
            <v>Z220</v>
          </cell>
          <cell r="I1117" t="str">
            <v>31</v>
          </cell>
          <cell r="J1117" t="str">
            <v>09/15/2017</v>
          </cell>
          <cell r="K1117" t="str">
            <v>12/31/2020</v>
          </cell>
        </row>
        <row r="1118">
          <cell r="A1118" t="str">
            <v>320383</v>
          </cell>
          <cell r="B1118" t="str">
            <v>17-0086 Task B Option 3A-Phase 1</v>
          </cell>
          <cell r="C1118" t="str">
            <v>Frey, Sharon E.</v>
          </cell>
          <cell r="D1118" t="str">
            <v>Grant, Tammy L.</v>
          </cell>
          <cell r="E1118" t="str">
            <v>E40</v>
          </cell>
          <cell r="F1118" t="str">
            <v>S12</v>
          </cell>
          <cell r="G1118" t="str">
            <v>D208</v>
          </cell>
          <cell r="H1118" t="str">
            <v>Z220</v>
          </cell>
          <cell r="I1118" t="str">
            <v>31</v>
          </cell>
          <cell r="J1118" t="str">
            <v>09/25/2017</v>
          </cell>
          <cell r="K1118" t="str">
            <v>04/30/2019</v>
          </cell>
        </row>
        <row r="1119">
          <cell r="A1119" t="str">
            <v>320384</v>
          </cell>
          <cell r="B1119" t="str">
            <v>Omics D-2b FY.2015.A3D12.0031</v>
          </cell>
          <cell r="C1119" t="str">
            <v>Hoft, Daniel F.</v>
          </cell>
          <cell r="D1119" t="str">
            <v>Grant, Tammy L.</v>
          </cell>
          <cell r="E1119" t="str">
            <v>E40</v>
          </cell>
          <cell r="F1119" t="str">
            <v>S12</v>
          </cell>
          <cell r="G1119" t="str">
            <v>D208</v>
          </cell>
          <cell r="H1119" t="str">
            <v>Z220</v>
          </cell>
          <cell r="I1119" t="str">
            <v>31</v>
          </cell>
          <cell r="J1119" t="str">
            <v>09/25/2017</v>
          </cell>
          <cell r="K1119" t="str">
            <v>06/30/2020</v>
          </cell>
        </row>
        <row r="1120">
          <cell r="A1120" t="str">
            <v>320385</v>
          </cell>
          <cell r="B1120" t="str">
            <v>Omics D-3b FY.2015.A3D12.0031</v>
          </cell>
          <cell r="C1120" t="str">
            <v>Hoft, Daniel F.</v>
          </cell>
          <cell r="D1120" t="str">
            <v>Grant, Tammy L.</v>
          </cell>
          <cell r="E1120" t="str">
            <v>E40</v>
          </cell>
          <cell r="F1120" t="str">
            <v>S12</v>
          </cell>
          <cell r="G1120" t="str">
            <v>D208</v>
          </cell>
          <cell r="H1120" t="str">
            <v>Z220</v>
          </cell>
          <cell r="I1120" t="str">
            <v>31</v>
          </cell>
          <cell r="J1120" t="str">
            <v>09/25/2017</v>
          </cell>
          <cell r="K1120" t="str">
            <v>06/20/2020</v>
          </cell>
        </row>
        <row r="1121">
          <cell r="A1121" t="str">
            <v>320386</v>
          </cell>
          <cell r="B1121" t="str">
            <v>Omics D-4b FY.2015.A3D12.0031</v>
          </cell>
          <cell r="C1121" t="str">
            <v>Hoft, Daniel F.</v>
          </cell>
          <cell r="D1121" t="str">
            <v>Grant, Tammy L.</v>
          </cell>
          <cell r="E1121" t="str">
            <v>E40</v>
          </cell>
          <cell r="F1121" t="str">
            <v>S12</v>
          </cell>
          <cell r="G1121" t="str">
            <v>D208</v>
          </cell>
          <cell r="H1121" t="str">
            <v>Z220</v>
          </cell>
          <cell r="I1121" t="str">
            <v>31</v>
          </cell>
          <cell r="J1121" t="str">
            <v>09/25/2017</v>
          </cell>
          <cell r="K1121" t="str">
            <v>06/30/2020</v>
          </cell>
        </row>
        <row r="1122">
          <cell r="A1122" t="str">
            <v>320387</v>
          </cell>
          <cell r="B1122" t="str">
            <v>17-0012 Task C Option 4.2 (FluGen)</v>
          </cell>
          <cell r="C1122" t="str">
            <v>Hoft, Daniel F.</v>
          </cell>
          <cell r="D1122" t="str">
            <v>Grant, Tammy L.</v>
          </cell>
          <cell r="E1122" t="str">
            <v>E40</v>
          </cell>
          <cell r="F1122" t="str">
            <v>S12</v>
          </cell>
          <cell r="G1122" t="str">
            <v>D208</v>
          </cell>
          <cell r="H1122" t="str">
            <v>Z220</v>
          </cell>
          <cell r="I1122" t="str">
            <v>31</v>
          </cell>
          <cell r="J1122" t="str">
            <v>03/26/2018</v>
          </cell>
          <cell r="K1122" t="str">
            <v>03/25/2020</v>
          </cell>
        </row>
        <row r="1123">
          <cell r="A1123" t="str">
            <v>320388</v>
          </cell>
          <cell r="B1123" t="str">
            <v>15-0037-B1C1.0089</v>
          </cell>
          <cell r="C1123" t="str">
            <v>Abate, Getahun</v>
          </cell>
          <cell r="D1123" t="str">
            <v>Grant, Tammy L.</v>
          </cell>
          <cell r="E1123" t="str">
            <v>E40</v>
          </cell>
          <cell r="F1123" t="str">
            <v>S12</v>
          </cell>
          <cell r="G1123" t="str">
            <v>D208</v>
          </cell>
          <cell r="H1123" t="str">
            <v>Z220</v>
          </cell>
          <cell r="I1123" t="str">
            <v>31</v>
          </cell>
          <cell r="J1123" t="str">
            <v>03/27/2018</v>
          </cell>
          <cell r="K1123" t="str">
            <v>07/31/2019</v>
          </cell>
        </row>
        <row r="1124">
          <cell r="A1124" t="str">
            <v>320389</v>
          </cell>
          <cell r="B1124" t="str">
            <v>17-0012 Task D (FluGen) - FY2018-A1</v>
          </cell>
          <cell r="C1124" t="str">
            <v>Hoft, Daniel F.</v>
          </cell>
          <cell r="D1124" t="str">
            <v>Grant, Tammy L.</v>
          </cell>
          <cell r="E1124" t="str">
            <v>E40</v>
          </cell>
          <cell r="F1124" t="str">
            <v>S12</v>
          </cell>
          <cell r="G1124" t="str">
            <v>D208</v>
          </cell>
          <cell r="H1124" t="str">
            <v>Z220</v>
          </cell>
          <cell r="I1124" t="str">
            <v>31</v>
          </cell>
          <cell r="J1124" t="str">
            <v>06/05/2018</v>
          </cell>
          <cell r="K1124" t="str">
            <v>06/05/2019</v>
          </cell>
        </row>
        <row r="1125">
          <cell r="A1125" t="str">
            <v>320390</v>
          </cell>
          <cell r="B1125" t="str">
            <v>17-0086 D 8A EIA, HAI, MN</v>
          </cell>
          <cell r="C1125" t="str">
            <v>Frey, Sharon E.</v>
          </cell>
          <cell r="D1125" t="str">
            <v>Grant, Tammy L.</v>
          </cell>
          <cell r="E1125" t="str">
            <v>E40</v>
          </cell>
          <cell r="F1125" t="str">
            <v>S12</v>
          </cell>
          <cell r="G1125" t="str">
            <v>D208</v>
          </cell>
          <cell r="H1125" t="str">
            <v>Z220</v>
          </cell>
          <cell r="I1125" t="str">
            <v>31</v>
          </cell>
          <cell r="J1125" t="str">
            <v>08/29/2018</v>
          </cell>
          <cell r="K1125" t="str">
            <v>08/28/2019</v>
          </cell>
        </row>
        <row r="1126">
          <cell r="A1126" t="str">
            <v>320391</v>
          </cell>
          <cell r="B1126" t="str">
            <v>17-0086 D 8B Anit N1</v>
          </cell>
          <cell r="C1126" t="str">
            <v>Frey, Sharon E.</v>
          </cell>
          <cell r="D1126" t="str">
            <v>Grant, Tammy L.</v>
          </cell>
          <cell r="E1126" t="str">
            <v>E40</v>
          </cell>
          <cell r="F1126" t="str">
            <v>S12</v>
          </cell>
          <cell r="G1126" t="str">
            <v>D208</v>
          </cell>
          <cell r="H1126" t="str">
            <v>Z220</v>
          </cell>
          <cell r="I1126" t="str">
            <v>31</v>
          </cell>
          <cell r="J1126" t="str">
            <v>08/29/2018</v>
          </cell>
          <cell r="K1126" t="str">
            <v>08/28/2019</v>
          </cell>
        </row>
        <row r="1127">
          <cell r="A1127" t="str">
            <v>320392</v>
          </cell>
          <cell r="B1127" t="str">
            <v>17-0086 D 8C MN and ELSA</v>
          </cell>
          <cell r="C1127" t="str">
            <v>Frey, Sharon E.</v>
          </cell>
          <cell r="D1127" t="str">
            <v>Grant, Tammy L.</v>
          </cell>
          <cell r="E1127" t="str">
            <v>E40</v>
          </cell>
          <cell r="F1127" t="str">
            <v>S12</v>
          </cell>
          <cell r="G1127" t="str">
            <v>D208</v>
          </cell>
          <cell r="H1127" t="str">
            <v>Z220</v>
          </cell>
          <cell r="I1127" t="str">
            <v>31</v>
          </cell>
          <cell r="J1127" t="str">
            <v>08/29/2018</v>
          </cell>
          <cell r="K1127" t="str">
            <v>08/28/2019</v>
          </cell>
        </row>
        <row r="1128">
          <cell r="A1128" t="str">
            <v>320393</v>
          </cell>
          <cell r="B1128" t="str">
            <v>18-0011- 75N93019F00083</v>
          </cell>
          <cell r="C1128" t="str">
            <v>Frey, Sharon E.</v>
          </cell>
          <cell r="D1128" t="str">
            <v>Grant, Tammy L.</v>
          </cell>
          <cell r="E1128" t="str">
            <v>E40</v>
          </cell>
          <cell r="F1128" t="str">
            <v>S12</v>
          </cell>
          <cell r="G1128" t="str">
            <v>D208</v>
          </cell>
          <cell r="H1128" t="str">
            <v>Z220</v>
          </cell>
          <cell r="I1128" t="str">
            <v>31</v>
          </cell>
          <cell r="J1128" t="str">
            <v>10/15/2018</v>
          </cell>
          <cell r="K1128" t="str">
            <v>07/31/2019</v>
          </cell>
        </row>
        <row r="1129">
          <cell r="A1129" t="str">
            <v>320447</v>
          </cell>
          <cell r="B1129" t="str">
            <v>Long Term Health Outcomes After Liv</v>
          </cell>
          <cell r="C1129" t="str">
            <v>Lentine, Krista L.</v>
          </cell>
          <cell r="D1129" t="str">
            <v>Schmidt, Stephen M.</v>
          </cell>
          <cell r="E1129" t="str">
            <v>E40</v>
          </cell>
          <cell r="F1129" t="str">
            <v>S12</v>
          </cell>
          <cell r="G1129" t="str">
            <v>D208</v>
          </cell>
          <cell r="H1129" t="str">
            <v>Z221</v>
          </cell>
          <cell r="I1129" t="str">
            <v>31</v>
          </cell>
          <cell r="J1129" t="str">
            <v>05/02/2013</v>
          </cell>
          <cell r="K1129" t="str">
            <v>04/30/2018</v>
          </cell>
        </row>
        <row r="1130">
          <cell r="A1130" t="str">
            <v>320516</v>
          </cell>
          <cell r="B1130" t="str">
            <v>R01 - Lentine - Wash U</v>
          </cell>
          <cell r="C1130" t="str">
            <v>Lentine, Krista L.</v>
          </cell>
          <cell r="D1130" t="str">
            <v>Schmidt, Stephen M.</v>
          </cell>
          <cell r="E1130" t="str">
            <v>E40</v>
          </cell>
          <cell r="F1130" t="str">
            <v>S12</v>
          </cell>
          <cell r="G1130" t="str">
            <v>D208</v>
          </cell>
          <cell r="H1130" t="str">
            <v>Z221</v>
          </cell>
          <cell r="I1130" t="str">
            <v>31</v>
          </cell>
          <cell r="J1130" t="str">
            <v>08/18/2014</v>
          </cell>
          <cell r="K1130" t="str">
            <v>07/31/2019</v>
          </cell>
        </row>
        <row r="1131">
          <cell r="A1131" t="str">
            <v>320582</v>
          </cell>
          <cell r="B1131" t="str">
            <v>Gamma/Delta Treg Cells and Human Br</v>
          </cell>
          <cell r="C1131" t="str">
            <v>Peng, Guangyong</v>
          </cell>
          <cell r="D1131" t="str">
            <v>Grant, Tammy L.</v>
          </cell>
          <cell r="E1131" t="str">
            <v>E40</v>
          </cell>
          <cell r="F1131" t="str">
            <v>S12</v>
          </cell>
          <cell r="G1131" t="str">
            <v>D208</v>
          </cell>
          <cell r="H1131" t="str">
            <v>Z220</v>
          </cell>
          <cell r="I1131" t="str">
            <v>31</v>
          </cell>
          <cell r="J1131" t="str">
            <v>03/01/2015</v>
          </cell>
          <cell r="K1131" t="str">
            <v>02/29/2020</v>
          </cell>
        </row>
        <row r="1132">
          <cell r="A1132" t="str">
            <v>320702</v>
          </cell>
          <cell r="B1132" t="str">
            <v>Role of gamma/delta T cells in vacc</v>
          </cell>
          <cell r="C1132" t="str">
            <v>Hoft, Daniel F.</v>
          </cell>
          <cell r="D1132" t="str">
            <v>Grant, Tammy L.</v>
          </cell>
          <cell r="E1132" t="str">
            <v>E40</v>
          </cell>
          <cell r="F1132" t="str">
            <v>S12</v>
          </cell>
          <cell r="G1132" t="str">
            <v>D208</v>
          </cell>
          <cell r="H1132" t="str">
            <v>Z220</v>
          </cell>
          <cell r="I1132" t="str">
            <v>31</v>
          </cell>
          <cell r="J1132" t="str">
            <v>09/15/2015</v>
          </cell>
          <cell r="K1132" t="str">
            <v>02/29/2020</v>
          </cell>
        </row>
        <row r="1133">
          <cell r="A1133" t="str">
            <v>320786</v>
          </cell>
          <cell r="B1133" t="str">
            <v>The Role of Tristetrapolin in Contr</v>
          </cell>
          <cell r="C1133" t="str">
            <v>Liu, Jianguo</v>
          </cell>
          <cell r="D1133" t="str">
            <v>Grant, Tammy L.</v>
          </cell>
          <cell r="E1133" t="str">
            <v>E40</v>
          </cell>
          <cell r="F1133" t="str">
            <v>S12</v>
          </cell>
          <cell r="G1133" t="str">
            <v>D208</v>
          </cell>
          <cell r="H1133" t="str">
            <v>Z220</v>
          </cell>
          <cell r="I1133" t="str">
            <v>31</v>
          </cell>
          <cell r="J1133" t="str">
            <v>07/01/2016</v>
          </cell>
          <cell r="K1133" t="str">
            <v>06/30/2019</v>
          </cell>
        </row>
        <row r="1134">
          <cell r="A1134" t="str">
            <v>320861</v>
          </cell>
          <cell r="B1134" t="str">
            <v>Protective and pathologic effects o</v>
          </cell>
          <cell r="C1134" t="str">
            <v>Hoft, Daniel F.</v>
          </cell>
          <cell r="D1134" t="str">
            <v>Grant, Tammy L.</v>
          </cell>
          <cell r="E1134" t="str">
            <v>E40</v>
          </cell>
          <cell r="F1134" t="str">
            <v>S12</v>
          </cell>
          <cell r="G1134" t="str">
            <v>D208</v>
          </cell>
          <cell r="H1134" t="str">
            <v>Z220</v>
          </cell>
          <cell r="I1134" t="str">
            <v>31</v>
          </cell>
          <cell r="J1134" t="str">
            <v>12/01/2016</v>
          </cell>
          <cell r="K1134" t="str">
            <v>11/30/2019</v>
          </cell>
        </row>
        <row r="1135">
          <cell r="A1135" t="str">
            <v>320878</v>
          </cell>
          <cell r="B1135" t="str">
            <v>R21 Resubmission: Viral Categorizat</v>
          </cell>
          <cell r="C1135" t="str">
            <v>Fan, Xiaofeng</v>
          </cell>
          <cell r="D1135" t="str">
            <v>Schmidt, Stephen M.</v>
          </cell>
          <cell r="E1135" t="str">
            <v>E40</v>
          </cell>
          <cell r="F1135" t="str">
            <v>S12</v>
          </cell>
          <cell r="G1135" t="str">
            <v>D208</v>
          </cell>
          <cell r="H1135" t="str">
            <v>Z215</v>
          </cell>
          <cell r="I1135" t="str">
            <v>31</v>
          </cell>
          <cell r="J1135" t="str">
            <v>01/15/2017</v>
          </cell>
          <cell r="K1135" t="str">
            <v>12/31/2019</v>
          </cell>
        </row>
        <row r="1136">
          <cell r="A1136" t="str">
            <v>320884</v>
          </cell>
          <cell r="B1136" t="str">
            <v>Hepatitis C Virus Infection and Mec</v>
          </cell>
          <cell r="C1136" t="str">
            <v>Ray, Ranjit</v>
          </cell>
          <cell r="D1136" t="str">
            <v>Grant, Tammy L.</v>
          </cell>
          <cell r="E1136" t="str">
            <v>E40</v>
          </cell>
          <cell r="F1136" t="str">
            <v>S12</v>
          </cell>
          <cell r="G1136" t="str">
            <v>D208</v>
          </cell>
          <cell r="H1136" t="str">
            <v>Z220</v>
          </cell>
          <cell r="I1136" t="str">
            <v>31</v>
          </cell>
          <cell r="J1136" t="str">
            <v>04/01/2017</v>
          </cell>
          <cell r="K1136" t="str">
            <v>03/31/2022</v>
          </cell>
        </row>
        <row r="1137">
          <cell r="A1137" t="str">
            <v>320905</v>
          </cell>
          <cell r="B1137" t="str">
            <v>USPHS 5U01DE08287108</v>
          </cell>
          <cell r="C1137" t="str">
            <v>Di Bisceglie, Adrian M.</v>
          </cell>
          <cell r="D1137" t="str">
            <v>Schmidt, Stephen M.</v>
          </cell>
          <cell r="E1137" t="str">
            <v>E40</v>
          </cell>
          <cell r="F1137" t="str">
            <v>S12</v>
          </cell>
          <cell r="G1137" t="str">
            <v>D208</v>
          </cell>
          <cell r="H1137" t="str">
            <v>Z215</v>
          </cell>
          <cell r="I1137" t="str">
            <v>31</v>
          </cell>
          <cell r="J1137" t="str">
            <v>06/01/2017</v>
          </cell>
          <cell r="K1137" t="str">
            <v>05/31/2018</v>
          </cell>
        </row>
        <row r="1138">
          <cell r="A1138" t="str">
            <v>320906</v>
          </cell>
          <cell r="B1138" t="str">
            <v>The Saint Louis University Componen</v>
          </cell>
          <cell r="C1138" t="str">
            <v>Tetri, Brent A.</v>
          </cell>
          <cell r="D1138" t="str">
            <v>Schmidt, Stephen M.</v>
          </cell>
          <cell r="E1138" t="str">
            <v>E40</v>
          </cell>
          <cell r="F1138" t="str">
            <v>S12</v>
          </cell>
          <cell r="G1138" t="str">
            <v>D208</v>
          </cell>
          <cell r="H1138" t="str">
            <v>Z215</v>
          </cell>
          <cell r="I1138" t="str">
            <v>31</v>
          </cell>
          <cell r="J1138" t="str">
            <v>07/01/2017</v>
          </cell>
          <cell r="K1138" t="str">
            <v>06/30/2018</v>
          </cell>
        </row>
        <row r="1139">
          <cell r="A1139" t="str">
            <v>320922</v>
          </cell>
          <cell r="B1139" t="str">
            <v>Gateway Geriatric Education Center</v>
          </cell>
          <cell r="C1139" t="str">
            <v>Morley, John E.</v>
          </cell>
          <cell r="D1139" t="str">
            <v>Schmidt, Stephen M.</v>
          </cell>
          <cell r="E1139" t="str">
            <v>E40</v>
          </cell>
          <cell r="F1139" t="str">
            <v>S12</v>
          </cell>
          <cell r="G1139" t="str">
            <v>D208</v>
          </cell>
          <cell r="H1139" t="str">
            <v>Z218</v>
          </cell>
          <cell r="I1139" t="str">
            <v>31</v>
          </cell>
          <cell r="J1139" t="str">
            <v>07/01/2017</v>
          </cell>
          <cell r="K1139" t="str">
            <v>06/30/2018</v>
          </cell>
        </row>
        <row r="1140">
          <cell r="A1140" t="str">
            <v>320934</v>
          </cell>
          <cell r="B1140" t="str">
            <v>IPA Agreement - KM</v>
          </cell>
          <cell r="C1140" t="str">
            <v>George, Sarah L.</v>
          </cell>
          <cell r="D1140" t="str">
            <v>Grant, Tammy L.</v>
          </cell>
          <cell r="E1140" t="str">
            <v>E40</v>
          </cell>
          <cell r="F1140" t="str">
            <v>S12</v>
          </cell>
          <cell r="G1140" t="str">
            <v>D208</v>
          </cell>
          <cell r="H1140" t="str">
            <v>Z220</v>
          </cell>
          <cell r="I1140" t="str">
            <v>31</v>
          </cell>
          <cell r="J1140" t="str">
            <v>08/01/2017</v>
          </cell>
          <cell r="K1140" t="str">
            <v>06/30/2019</v>
          </cell>
        </row>
        <row r="1141">
          <cell r="A1141" t="str">
            <v>320945</v>
          </cell>
          <cell r="B1141" t="str">
            <v>Ryan White Part D - Program Income</v>
          </cell>
          <cell r="C1141" t="str">
            <v>Sokol-Anderson, Marcia L.</v>
          </cell>
          <cell r="D1141" t="str">
            <v>Grant, Tammy L.</v>
          </cell>
          <cell r="E1141" t="str">
            <v>E40</v>
          </cell>
          <cell r="F1141" t="str">
            <v>S12</v>
          </cell>
          <cell r="G1141" t="str">
            <v>D208</v>
          </cell>
          <cell r="H1141" t="str">
            <v>Z220</v>
          </cell>
          <cell r="I1141" t="str">
            <v>31</v>
          </cell>
          <cell r="J1141" t="str">
            <v>08/01/2017</v>
          </cell>
          <cell r="K1141" t="str">
            <v>07/31/2018</v>
          </cell>
        </row>
        <row r="1142">
          <cell r="A1142" t="str">
            <v>320946</v>
          </cell>
          <cell r="B1142" t="str">
            <v>PCORI grant resubmission: Patient R</v>
          </cell>
          <cell r="C1142" t="str">
            <v>Di Bisceglie, Adrian M.</v>
          </cell>
          <cell r="D1142" t="str">
            <v>Biermann, LouAnn A.</v>
          </cell>
          <cell r="E1142" t="str">
            <v>E40</v>
          </cell>
          <cell r="F1142" t="str">
            <v>S12</v>
          </cell>
          <cell r="G1142" t="str">
            <v>D208</v>
          </cell>
          <cell r="H1142" t="str">
            <v>Z215</v>
          </cell>
          <cell r="I1142" t="str">
            <v>31</v>
          </cell>
          <cell r="J1142" t="str">
            <v>08/01/2017</v>
          </cell>
          <cell r="K1142" t="str">
            <v>07/31/2018</v>
          </cell>
        </row>
        <row r="1143">
          <cell r="A1143" t="str">
            <v>320961</v>
          </cell>
          <cell r="B1143" t="str">
            <v>Community Counts: Public Health Sur</v>
          </cell>
          <cell r="C1143" t="str">
            <v>Richart, John M.</v>
          </cell>
          <cell r="D1143" t="str">
            <v>Schmidt, Stephen M.</v>
          </cell>
          <cell r="E1143" t="str">
            <v>E40</v>
          </cell>
          <cell r="F1143" t="str">
            <v>S12</v>
          </cell>
          <cell r="G1143" t="str">
            <v>D208</v>
          </cell>
          <cell r="H1143" t="str">
            <v>Z219</v>
          </cell>
          <cell r="I1143" t="str">
            <v>31</v>
          </cell>
          <cell r="J1143" t="str">
            <v>09/30/2017</v>
          </cell>
          <cell r="K1143" t="str">
            <v>09/29/2018</v>
          </cell>
        </row>
        <row r="1144">
          <cell r="A1144" t="str">
            <v>320962</v>
          </cell>
          <cell r="B1144" t="str">
            <v>Mediomics Subcontract</v>
          </cell>
          <cell r="C1144" t="str">
            <v>George, Sarah L.</v>
          </cell>
          <cell r="D1144" t="str">
            <v>Grant, Tammy L.</v>
          </cell>
          <cell r="E1144" t="str">
            <v>E40</v>
          </cell>
          <cell r="F1144" t="str">
            <v>S12</v>
          </cell>
          <cell r="G1144" t="str">
            <v>D208</v>
          </cell>
          <cell r="H1144" t="str">
            <v>Z220</v>
          </cell>
          <cell r="I1144" t="str">
            <v>31</v>
          </cell>
          <cell r="J1144" t="str">
            <v>05/10/2017</v>
          </cell>
          <cell r="K1144" t="str">
            <v>02/28/2019</v>
          </cell>
        </row>
        <row r="1145">
          <cell r="A1145" t="str">
            <v>320986</v>
          </cell>
          <cell r="B1145" t="str">
            <v>IPA Agreement</v>
          </cell>
          <cell r="C1145" t="str">
            <v>George, Sarah L.</v>
          </cell>
          <cell r="D1145" t="str">
            <v>Grant, Tammy L.</v>
          </cell>
          <cell r="E1145" t="str">
            <v>E40</v>
          </cell>
          <cell r="F1145" t="str">
            <v>S12</v>
          </cell>
          <cell r="G1145" t="str">
            <v>D208</v>
          </cell>
          <cell r="H1145" t="str">
            <v>Z220</v>
          </cell>
          <cell r="I1145" t="str">
            <v>31</v>
          </cell>
          <cell r="J1145" t="str">
            <v>11/01/2017</v>
          </cell>
          <cell r="K1145" t="str">
            <v>10/31/2019</v>
          </cell>
        </row>
        <row r="1146">
          <cell r="A1146" t="str">
            <v>320994</v>
          </cell>
          <cell r="B1146" t="str">
            <v>Ryan White Part C Outpatient Early</v>
          </cell>
          <cell r="C1146" t="str">
            <v>Sokol-Anderson, Marcia L.</v>
          </cell>
          <cell r="D1146" t="str">
            <v>Grant, Tammy L.</v>
          </cell>
          <cell r="E1146" t="str">
            <v>E40</v>
          </cell>
          <cell r="F1146" t="str">
            <v>S12</v>
          </cell>
          <cell r="G1146" t="str">
            <v>D208</v>
          </cell>
          <cell r="H1146" t="str">
            <v>Z220</v>
          </cell>
          <cell r="I1146" t="str">
            <v>31</v>
          </cell>
          <cell r="J1146" t="str">
            <v>01/01/2018</v>
          </cell>
          <cell r="K1146" t="str">
            <v>12/31/2018</v>
          </cell>
        </row>
        <row r="1147">
          <cell r="A1147" t="str">
            <v>320995</v>
          </cell>
          <cell r="B1147" t="str">
            <v>Ryan White Part C - Program Income</v>
          </cell>
          <cell r="C1147" t="str">
            <v>Sokol-Anderson, Marcia L.</v>
          </cell>
          <cell r="D1147" t="str">
            <v>Grant, Tammy L.</v>
          </cell>
          <cell r="E1147" t="str">
            <v>E40</v>
          </cell>
          <cell r="F1147" t="str">
            <v>S12</v>
          </cell>
          <cell r="G1147" t="str">
            <v>D208</v>
          </cell>
          <cell r="H1147" t="str">
            <v>Z220</v>
          </cell>
          <cell r="I1147" t="str">
            <v>31</v>
          </cell>
          <cell r="J1147" t="str">
            <v>01/01/2018</v>
          </cell>
          <cell r="K1147" t="str">
            <v>12/31/2018</v>
          </cell>
        </row>
        <row r="1148">
          <cell r="A1148" t="str">
            <v>321002</v>
          </cell>
          <cell r="B1148" t="str">
            <v>City of St. Louis</v>
          </cell>
          <cell r="C1148" t="str">
            <v>Sokol-Anderson, Marcia L.</v>
          </cell>
          <cell r="D1148" t="str">
            <v>Grant, Tammy L.</v>
          </cell>
          <cell r="E1148" t="str">
            <v>E40</v>
          </cell>
          <cell r="F1148" t="str">
            <v>S12</v>
          </cell>
          <cell r="G1148" t="str">
            <v>D208</v>
          </cell>
          <cell r="H1148" t="str">
            <v>Z220</v>
          </cell>
          <cell r="I1148" t="str">
            <v>31</v>
          </cell>
          <cell r="J1148" t="str">
            <v>03/01/2018</v>
          </cell>
          <cell r="K1148" t="str">
            <v>02/28/2019</v>
          </cell>
        </row>
        <row r="1149">
          <cell r="A1149" t="str">
            <v>321005</v>
          </cell>
          <cell r="B1149" t="str">
            <v>ICTS Omics Core Training Award - YR</v>
          </cell>
          <cell r="C1149" t="str">
            <v>Hoft, Daniel F.</v>
          </cell>
          <cell r="D1149" t="str">
            <v>Grant, Tammy L.</v>
          </cell>
          <cell r="E1149" t="str">
            <v>E40</v>
          </cell>
          <cell r="F1149" t="str">
            <v>S12</v>
          </cell>
          <cell r="G1149" t="str">
            <v>D208</v>
          </cell>
          <cell r="H1149" t="str">
            <v>Z220</v>
          </cell>
          <cell r="I1149" t="str">
            <v>31</v>
          </cell>
          <cell r="J1149" t="str">
            <v>03/01/2018</v>
          </cell>
          <cell r="K1149" t="str">
            <v>02/28/2019</v>
          </cell>
        </row>
        <row r="1150">
          <cell r="A1150" t="str">
            <v>321022</v>
          </cell>
          <cell r="B1150" t="str">
            <v>APPOLO - Consortium for Responsible</v>
          </cell>
          <cell r="C1150" t="str">
            <v>Lentine, Krista L.</v>
          </cell>
          <cell r="D1150" t="str">
            <v>Schmidt, Stephen M.</v>
          </cell>
          <cell r="E1150" t="str">
            <v>E40</v>
          </cell>
          <cell r="F1150" t="str">
            <v>S12</v>
          </cell>
          <cell r="G1150" t="str">
            <v>D208</v>
          </cell>
          <cell r="H1150" t="str">
            <v>Z221</v>
          </cell>
          <cell r="I1150" t="str">
            <v>31</v>
          </cell>
          <cell r="J1150" t="str">
            <v>10/01/2017</v>
          </cell>
          <cell r="K1150" t="str">
            <v>05/31/2018</v>
          </cell>
        </row>
        <row r="1151">
          <cell r="A1151" t="str">
            <v>321025</v>
          </cell>
          <cell r="B1151" t="str">
            <v>Lead optimization of somatostatin-b</v>
          </cell>
          <cell r="C1151" t="str">
            <v>Farr, Susan A.</v>
          </cell>
          <cell r="D1151" t="str">
            <v>Schmidt, Stephen M.</v>
          </cell>
          <cell r="E1151" t="str">
            <v>E40</v>
          </cell>
          <cell r="F1151" t="str">
            <v>S12</v>
          </cell>
          <cell r="G1151" t="str">
            <v>D208</v>
          </cell>
          <cell r="H1151" t="str">
            <v>Z218</v>
          </cell>
          <cell r="I1151" t="str">
            <v>31</v>
          </cell>
          <cell r="J1151" t="str">
            <v>05/01/2018</v>
          </cell>
          <cell r="K1151" t="str">
            <v>04/30/2019</v>
          </cell>
        </row>
        <row r="1152">
          <cell r="A1152" t="str">
            <v>321026</v>
          </cell>
          <cell r="B1152" t="str">
            <v>Intranasal Insulin in a Mouse Model</v>
          </cell>
          <cell r="C1152" t="str">
            <v>Farr, Susan A.</v>
          </cell>
          <cell r="D1152" t="str">
            <v>Schmidt, Stephen M.</v>
          </cell>
          <cell r="E1152" t="str">
            <v>E40</v>
          </cell>
          <cell r="F1152" t="str">
            <v>S12</v>
          </cell>
          <cell r="G1152" t="str">
            <v>D208</v>
          </cell>
          <cell r="H1152" t="str">
            <v>Z218</v>
          </cell>
          <cell r="I1152" t="str">
            <v>31</v>
          </cell>
          <cell r="J1152" t="str">
            <v>05/01/2018</v>
          </cell>
          <cell r="K1152" t="str">
            <v>04/30/2019</v>
          </cell>
        </row>
        <row r="1153">
          <cell r="A1153" t="str">
            <v>321028</v>
          </cell>
          <cell r="B1153" t="str">
            <v>APPOLO - Consortium for Responsible</v>
          </cell>
          <cell r="C1153" t="str">
            <v>Lentine, Krista L.</v>
          </cell>
          <cell r="D1153" t="str">
            <v>Schmidt, Stephen M.</v>
          </cell>
          <cell r="E1153" t="str">
            <v>E40</v>
          </cell>
          <cell r="F1153" t="str">
            <v>S12</v>
          </cell>
          <cell r="G1153" t="str">
            <v>D208</v>
          </cell>
          <cell r="H1153" t="str">
            <v>Z221</v>
          </cell>
          <cell r="I1153" t="str">
            <v>31</v>
          </cell>
          <cell r="J1153" t="str">
            <v>06/01/2018</v>
          </cell>
          <cell r="K1153" t="str">
            <v>05/31/2019</v>
          </cell>
        </row>
        <row r="1154">
          <cell r="A1154" t="str">
            <v>321030</v>
          </cell>
          <cell r="B1154" t="str">
            <v>D01 W81XWH1810140 Universal Influen</v>
          </cell>
          <cell r="C1154" t="str">
            <v>Hoft, Daniel F.</v>
          </cell>
          <cell r="D1154" t="str">
            <v>Grant, Tammy L.</v>
          </cell>
          <cell r="E1154" t="str">
            <v>E40</v>
          </cell>
          <cell r="F1154" t="str">
            <v>S12</v>
          </cell>
          <cell r="G1154" t="str">
            <v>D208</v>
          </cell>
          <cell r="H1154" t="str">
            <v>Z220</v>
          </cell>
          <cell r="I1154" t="str">
            <v>31</v>
          </cell>
          <cell r="J1154" t="str">
            <v>05/01/2018</v>
          </cell>
          <cell r="K1154" t="str">
            <v>10/31/2019</v>
          </cell>
        </row>
        <row r="1155">
          <cell r="A1155" t="str">
            <v>321032</v>
          </cell>
          <cell r="B1155" t="str">
            <v>Great Plains Hemophilia Center (Adu</v>
          </cell>
          <cell r="C1155" t="str">
            <v>Richart, John M.</v>
          </cell>
          <cell r="D1155" t="str">
            <v>Schmidt, Stephen M.</v>
          </cell>
          <cell r="E1155" t="str">
            <v>E40</v>
          </cell>
          <cell r="F1155" t="str">
            <v>S12</v>
          </cell>
          <cell r="G1155" t="str">
            <v>D208</v>
          </cell>
          <cell r="H1155" t="str">
            <v>Z219</v>
          </cell>
          <cell r="I1155" t="str">
            <v>31</v>
          </cell>
          <cell r="J1155" t="str">
            <v>06/01/2018</v>
          </cell>
          <cell r="K1155" t="str">
            <v>05/31/2019</v>
          </cell>
        </row>
        <row r="1156">
          <cell r="A1156" t="str">
            <v>321033</v>
          </cell>
          <cell r="B1156" t="str">
            <v>5U01DK082871-11 HBRN</v>
          </cell>
          <cell r="C1156" t="str">
            <v>Di Bisceglie, Adrian M.</v>
          </cell>
          <cell r="D1156" t="str">
            <v>Schmidt, Stephen M.</v>
          </cell>
          <cell r="E1156" t="str">
            <v>E40</v>
          </cell>
          <cell r="F1156" t="str">
            <v>S12</v>
          </cell>
          <cell r="G1156" t="str">
            <v>D208</v>
          </cell>
          <cell r="H1156" t="str">
            <v>Z215</v>
          </cell>
          <cell r="I1156" t="str">
            <v>31</v>
          </cell>
          <cell r="J1156" t="str">
            <v>06/01/2018</v>
          </cell>
          <cell r="K1156" t="str">
            <v>05/31/2019</v>
          </cell>
        </row>
        <row r="1157">
          <cell r="A1157" t="str">
            <v>321034</v>
          </cell>
          <cell r="B1157" t="str">
            <v>The Saint Louis University Componen</v>
          </cell>
          <cell r="C1157" t="str">
            <v>Tetri, Brent A.</v>
          </cell>
          <cell r="D1157" t="str">
            <v>Schmidt, Stephen M.</v>
          </cell>
          <cell r="E1157" t="str">
            <v>E40</v>
          </cell>
          <cell r="F1157" t="str">
            <v>S12</v>
          </cell>
          <cell r="G1157" t="str">
            <v>D208</v>
          </cell>
          <cell r="H1157" t="str">
            <v>Z215</v>
          </cell>
          <cell r="I1157" t="str">
            <v>31</v>
          </cell>
          <cell r="J1157" t="str">
            <v>07/01/2018</v>
          </cell>
          <cell r="K1157" t="str">
            <v>06/30/2019</v>
          </cell>
        </row>
        <row r="1158">
          <cell r="A1158" t="str">
            <v>321044</v>
          </cell>
          <cell r="B1158" t="str">
            <v>Automated Patient-Specific Dendriti</v>
          </cell>
          <cell r="C1158" t="str">
            <v>Hoft, Daniel F.</v>
          </cell>
          <cell r="D1158" t="str">
            <v>Grant, Tammy L.</v>
          </cell>
          <cell r="E1158" t="str">
            <v>E40</v>
          </cell>
          <cell r="F1158" t="str">
            <v>S12</v>
          </cell>
          <cell r="G1158" t="str">
            <v>D208</v>
          </cell>
          <cell r="H1158" t="str">
            <v>Z220</v>
          </cell>
          <cell r="I1158" t="str">
            <v>31</v>
          </cell>
          <cell r="J1158" t="str">
            <v>06/01/2018</v>
          </cell>
          <cell r="K1158" t="str">
            <v>05/31/2019</v>
          </cell>
        </row>
        <row r="1159">
          <cell r="A1159" t="str">
            <v>321045</v>
          </cell>
          <cell r="B1159" t="str">
            <v>New R03 application (NIH/NIAID): En</v>
          </cell>
          <cell r="C1159" t="str">
            <v>Fan, Xiaofeng</v>
          </cell>
          <cell r="D1159" t="str">
            <v>Schmidt, Stephen M.</v>
          </cell>
          <cell r="E1159" t="str">
            <v>E40</v>
          </cell>
          <cell r="F1159" t="str">
            <v>S12</v>
          </cell>
          <cell r="G1159" t="str">
            <v>D208</v>
          </cell>
          <cell r="H1159" t="str">
            <v>Z215</v>
          </cell>
          <cell r="I1159" t="str">
            <v>31</v>
          </cell>
          <cell r="J1159" t="str">
            <v>06/11/2018</v>
          </cell>
          <cell r="K1159" t="str">
            <v>05/31/2020</v>
          </cell>
        </row>
        <row r="1160">
          <cell r="A1160" t="str">
            <v>321046</v>
          </cell>
          <cell r="B1160" t="str">
            <v>IPA Agreement - SD</v>
          </cell>
          <cell r="C1160" t="str">
            <v>George, Sarah L.</v>
          </cell>
          <cell r="D1160" t="str">
            <v>Grant, Tammy L.</v>
          </cell>
          <cell r="E1160" t="str">
            <v>E40</v>
          </cell>
          <cell r="F1160" t="str">
            <v>S12</v>
          </cell>
          <cell r="G1160" t="str">
            <v>D208</v>
          </cell>
          <cell r="H1160" t="str">
            <v>Z220</v>
          </cell>
          <cell r="I1160" t="str">
            <v>31</v>
          </cell>
          <cell r="J1160" t="str">
            <v>06/01/2018</v>
          </cell>
          <cell r="K1160" t="str">
            <v>05/31/2020</v>
          </cell>
        </row>
        <row r="1161">
          <cell r="A1161" t="str">
            <v>321056</v>
          </cell>
          <cell r="B1161" t="str">
            <v>Gateway Geriatric Education Center</v>
          </cell>
          <cell r="C1161" t="str">
            <v>Morley, John E.</v>
          </cell>
          <cell r="D1161" t="str">
            <v>Schmidt, Stephen M.</v>
          </cell>
          <cell r="E1161" t="str">
            <v>E40</v>
          </cell>
          <cell r="F1161" t="str">
            <v>S12</v>
          </cell>
          <cell r="G1161" t="str">
            <v>D208</v>
          </cell>
          <cell r="H1161" t="str">
            <v>Z218</v>
          </cell>
          <cell r="I1161" t="str">
            <v>31</v>
          </cell>
          <cell r="J1161" t="str">
            <v>07/01/2018</v>
          </cell>
          <cell r="K1161" t="str">
            <v>06/30/2019</v>
          </cell>
        </row>
        <row r="1162">
          <cell r="A1162" t="str">
            <v>321078</v>
          </cell>
          <cell r="B1162" t="str">
            <v>Ryan White Part D</v>
          </cell>
          <cell r="C1162" t="str">
            <v>Sokol-Anderson, Marcia L.</v>
          </cell>
          <cell r="D1162" t="str">
            <v>Grant, Tammy L.</v>
          </cell>
          <cell r="E1162" t="str">
            <v>E40</v>
          </cell>
          <cell r="F1162" t="str">
            <v>S12</v>
          </cell>
          <cell r="G1162" t="str">
            <v>D208</v>
          </cell>
          <cell r="H1162" t="str">
            <v>Z220</v>
          </cell>
          <cell r="I1162" t="str">
            <v>31</v>
          </cell>
          <cell r="J1162" t="str">
            <v>08/01/2018</v>
          </cell>
          <cell r="K1162" t="str">
            <v>07/31/2019</v>
          </cell>
        </row>
        <row r="1163">
          <cell r="A1163" t="str">
            <v>321079</v>
          </cell>
          <cell r="B1163" t="str">
            <v>Ryan White Part D - Program Income</v>
          </cell>
          <cell r="C1163" t="str">
            <v>Sokol-Anderson, Marcia L.</v>
          </cell>
          <cell r="D1163" t="str">
            <v>Grant, Tammy L.</v>
          </cell>
          <cell r="E1163" t="str">
            <v>E40</v>
          </cell>
          <cell r="F1163" t="str">
            <v>S12</v>
          </cell>
          <cell r="G1163" t="str">
            <v>D208</v>
          </cell>
          <cell r="H1163" t="str">
            <v>Z220</v>
          </cell>
          <cell r="I1163" t="str">
            <v>31</v>
          </cell>
          <cell r="J1163" t="str">
            <v>08/01/2018</v>
          </cell>
          <cell r="K1163" t="str">
            <v>07/31/2019</v>
          </cell>
        </row>
        <row r="1164">
          <cell r="A1164" t="str">
            <v>321092</v>
          </cell>
          <cell r="B1164" t="str">
            <v>Mapping Progranulin's Bioactivity:</v>
          </cell>
          <cell r="C1164" t="str">
            <v>Nguyen, Andrew Tuan D.</v>
          </cell>
          <cell r="D1164" t="str">
            <v>Schmidt, Stephen M.</v>
          </cell>
          <cell r="E1164" t="str">
            <v>E40</v>
          </cell>
          <cell r="F1164" t="str">
            <v>S12</v>
          </cell>
          <cell r="G1164" t="str">
            <v>D208</v>
          </cell>
          <cell r="H1164" t="str">
            <v>Z218</v>
          </cell>
          <cell r="I1164" t="str">
            <v>31</v>
          </cell>
          <cell r="J1164" t="str">
            <v>08/15/2018</v>
          </cell>
          <cell r="K1164" t="str">
            <v>04/30/2021</v>
          </cell>
        </row>
        <row r="1165">
          <cell r="A1165" t="str">
            <v>321099</v>
          </cell>
          <cell r="B1165" t="str">
            <v>IDRI TB ID193+GLA+SE</v>
          </cell>
          <cell r="C1165" t="str">
            <v>Hoft, Daniel F.</v>
          </cell>
          <cell r="D1165" t="str">
            <v>Grant, Tammy L.</v>
          </cell>
          <cell r="E1165" t="str">
            <v>E40</v>
          </cell>
          <cell r="F1165" t="str">
            <v>S12</v>
          </cell>
          <cell r="G1165" t="str">
            <v>D208</v>
          </cell>
          <cell r="H1165" t="str">
            <v>Z220</v>
          </cell>
          <cell r="I1165" t="str">
            <v>31</v>
          </cell>
          <cell r="J1165" t="str">
            <v>08/15/2018</v>
          </cell>
          <cell r="K1165" t="str">
            <v>09/01/2020</v>
          </cell>
        </row>
        <row r="1166">
          <cell r="A1166" t="str">
            <v>321115</v>
          </cell>
          <cell r="B1166" t="str">
            <v>Living Donor Collective Pilot Proje</v>
          </cell>
          <cell r="C1166" t="str">
            <v>Lentine, Krista L.</v>
          </cell>
          <cell r="D1166" t="str">
            <v>Schmidt, Stephen M.</v>
          </cell>
          <cell r="E1166" t="str">
            <v>E40</v>
          </cell>
          <cell r="F1166" t="str">
            <v>S12</v>
          </cell>
          <cell r="G1166" t="str">
            <v>D208</v>
          </cell>
          <cell r="H1166" t="str">
            <v>Z221</v>
          </cell>
          <cell r="I1166" t="str">
            <v>31</v>
          </cell>
          <cell r="J1166" t="str">
            <v>09/21/2018</v>
          </cell>
          <cell r="K1166" t="str">
            <v>09/20/2019</v>
          </cell>
        </row>
        <row r="1167">
          <cell r="A1167" t="str">
            <v>321118</v>
          </cell>
          <cell r="B1167" t="str">
            <v>Community Counts: Public Health Sur</v>
          </cell>
          <cell r="C1167" t="str">
            <v>Richart, John M.</v>
          </cell>
          <cell r="D1167" t="str">
            <v>Schmidt, Stephen M.</v>
          </cell>
          <cell r="E1167" t="str">
            <v>E40</v>
          </cell>
          <cell r="F1167" t="str">
            <v>S12</v>
          </cell>
          <cell r="G1167" t="str">
            <v>D208</v>
          </cell>
          <cell r="H1167" t="str">
            <v>Z219</v>
          </cell>
          <cell r="I1167" t="str">
            <v>31</v>
          </cell>
          <cell r="J1167" t="str">
            <v>09/30/2018</v>
          </cell>
          <cell r="K1167" t="str">
            <v>09/29/2019</v>
          </cell>
        </row>
        <row r="1168">
          <cell r="A1168" t="str">
            <v>321130</v>
          </cell>
          <cell r="B1168" t="str">
            <v>Neuro-muscular junction based mecha</v>
          </cell>
          <cell r="C1168" t="str">
            <v>Morley, John E.</v>
          </cell>
          <cell r="D1168" t="str">
            <v>Schmidt, Stephen M.</v>
          </cell>
          <cell r="E1168" t="str">
            <v>E40</v>
          </cell>
          <cell r="F1168" t="str">
            <v>S12</v>
          </cell>
          <cell r="G1168" t="str">
            <v>D208</v>
          </cell>
          <cell r="H1168" t="str">
            <v>Z218</v>
          </cell>
          <cell r="I1168" t="str">
            <v>31</v>
          </cell>
          <cell r="J1168" t="str">
            <v>08/01/2018</v>
          </cell>
          <cell r="K1168" t="str">
            <v>07/31/2019</v>
          </cell>
        </row>
        <row r="1169">
          <cell r="A1169" t="str">
            <v>321134</v>
          </cell>
          <cell r="B1169" t="str">
            <v>Developing Personalized Immunosuppr</v>
          </cell>
          <cell r="C1169" t="str">
            <v>Lentine, Krista L.</v>
          </cell>
          <cell r="D1169" t="str">
            <v>Schmidt, Stephen M.</v>
          </cell>
          <cell r="E1169" t="str">
            <v>E40</v>
          </cell>
          <cell r="F1169" t="str">
            <v>S12</v>
          </cell>
          <cell r="G1169" t="str">
            <v>D208</v>
          </cell>
          <cell r="H1169" t="str">
            <v>Z221</v>
          </cell>
          <cell r="I1169" t="str">
            <v>31</v>
          </cell>
          <cell r="J1169" t="str">
            <v>12/18/2018</v>
          </cell>
          <cell r="K1169" t="str">
            <v>11/30/2019</v>
          </cell>
        </row>
        <row r="1170">
          <cell r="A1170" t="str">
            <v>321136</v>
          </cell>
          <cell r="B1170" t="str">
            <v>IMPAACT RSV JHU Sub</v>
          </cell>
          <cell r="C1170" t="str">
            <v>Frey, Sharon E.</v>
          </cell>
          <cell r="D1170" t="str">
            <v>Grant, Tammy L.</v>
          </cell>
          <cell r="E1170" t="str">
            <v>E40</v>
          </cell>
          <cell r="F1170" t="str">
            <v>S12</v>
          </cell>
          <cell r="G1170" t="str">
            <v>D208</v>
          </cell>
          <cell r="H1170" t="str">
            <v>Z220</v>
          </cell>
          <cell r="I1170" t="str">
            <v>31</v>
          </cell>
          <cell r="J1170" t="str">
            <v>12/01/2018</v>
          </cell>
          <cell r="K1170" t="str">
            <v>11/30/2019</v>
          </cell>
        </row>
        <row r="1171">
          <cell r="A1171" t="str">
            <v>321137</v>
          </cell>
          <cell r="B1171" t="str">
            <v>CWRU Services</v>
          </cell>
          <cell r="C1171" t="str">
            <v>Hoft, Daniel F.</v>
          </cell>
          <cell r="D1171" t="str">
            <v>Grant, Tammy L.</v>
          </cell>
          <cell r="E1171" t="str">
            <v>E40</v>
          </cell>
          <cell r="F1171" t="str">
            <v>S12</v>
          </cell>
          <cell r="G1171" t="str">
            <v>D208</v>
          </cell>
          <cell r="H1171" t="str">
            <v>Z220</v>
          </cell>
          <cell r="I1171" t="str">
            <v>31</v>
          </cell>
          <cell r="J1171" t="str">
            <v>08/24/2018</v>
          </cell>
          <cell r="K1171" t="str">
            <v>04/30/2019</v>
          </cell>
        </row>
        <row r="1172">
          <cell r="A1172" t="str">
            <v>321142</v>
          </cell>
          <cell r="B1172" t="str">
            <v>Testing for Antisense Oligonucleoti</v>
          </cell>
          <cell r="C1172" t="str">
            <v>Nguyen, Andrew Tuan D.</v>
          </cell>
          <cell r="D1172" t="str">
            <v>Schmidt, Stephen M.</v>
          </cell>
          <cell r="E1172" t="str">
            <v>E40</v>
          </cell>
          <cell r="F1172" t="str">
            <v>S12</v>
          </cell>
          <cell r="G1172" t="str">
            <v>D208</v>
          </cell>
          <cell r="H1172" t="str">
            <v>Z218</v>
          </cell>
          <cell r="I1172" t="str">
            <v>31</v>
          </cell>
          <cell r="J1172" t="str">
            <v>03/01/2019</v>
          </cell>
          <cell r="K1172" t="str">
            <v>02/29/2020</v>
          </cell>
        </row>
        <row r="1173">
          <cell r="A1173" t="str">
            <v>321143</v>
          </cell>
          <cell r="B1173" t="str">
            <v>City of St. Louis - Case Mgmt Ryan</v>
          </cell>
          <cell r="C1173" t="str">
            <v>Sokol-Anderson, Marcia L.</v>
          </cell>
          <cell r="D1173" t="str">
            <v>Grant, Tammy L.</v>
          </cell>
          <cell r="E1173" t="str">
            <v>E40</v>
          </cell>
          <cell r="F1173" t="str">
            <v>S12</v>
          </cell>
          <cell r="G1173" t="str">
            <v>D208</v>
          </cell>
          <cell r="H1173" t="str">
            <v>Z220</v>
          </cell>
          <cell r="I1173" t="str">
            <v>31</v>
          </cell>
          <cell r="J1173" t="str">
            <v>03/01/2019</v>
          </cell>
          <cell r="K1173" t="str">
            <v>02/29/2020</v>
          </cell>
        </row>
        <row r="1174">
          <cell r="A1174" t="str">
            <v>321144</v>
          </cell>
          <cell r="B1174" t="str">
            <v>ICTS Role of RNA Binding</v>
          </cell>
          <cell r="C1174" t="str">
            <v>Liu, Jianguo</v>
          </cell>
          <cell r="D1174" t="str">
            <v>Grant, Tammy L.</v>
          </cell>
          <cell r="E1174" t="str">
            <v>E40</v>
          </cell>
          <cell r="F1174" t="str">
            <v>S12</v>
          </cell>
          <cell r="G1174" t="str">
            <v>D208</v>
          </cell>
          <cell r="H1174" t="str">
            <v>Z220</v>
          </cell>
          <cell r="I1174" t="str">
            <v>31</v>
          </cell>
          <cell r="J1174" t="str">
            <v>03/01/2019</v>
          </cell>
          <cell r="K1174" t="str">
            <v>02/29/2020</v>
          </cell>
        </row>
        <row r="1175">
          <cell r="A1175" t="str">
            <v>321147</v>
          </cell>
          <cell r="B1175" t="str">
            <v>ICTS Omics Core Training Award -YR</v>
          </cell>
          <cell r="C1175" t="str">
            <v>Hoft, Daniel F.</v>
          </cell>
          <cell r="D1175" t="str">
            <v>Grant, Tammy L.</v>
          </cell>
          <cell r="E1175" t="str">
            <v>E40</v>
          </cell>
          <cell r="F1175" t="str">
            <v>S12</v>
          </cell>
          <cell r="G1175" t="str">
            <v>D208</v>
          </cell>
          <cell r="H1175" t="str">
            <v>Z220</v>
          </cell>
          <cell r="I1175" t="str">
            <v>31</v>
          </cell>
          <cell r="J1175" t="str">
            <v>03/01/2019</v>
          </cell>
          <cell r="K1175" t="str">
            <v>02/29/2020</v>
          </cell>
        </row>
        <row r="1176">
          <cell r="A1176" t="str">
            <v>400194</v>
          </cell>
          <cell r="B1176" t="str">
            <v>Kinsella Chair</v>
          </cell>
          <cell r="D1176" t="str">
            <v>Belshe, Robert B.</v>
          </cell>
          <cell r="E1176" t="str">
            <v>E40</v>
          </cell>
          <cell r="F1176" t="str">
            <v>S12</v>
          </cell>
          <cell r="G1176" t="str">
            <v>D208</v>
          </cell>
          <cell r="H1176" t="str">
            <v>Z220</v>
          </cell>
          <cell r="I1176" t="str">
            <v>41</v>
          </cell>
        </row>
        <row r="1177">
          <cell r="A1177" t="str">
            <v>400333</v>
          </cell>
          <cell r="B1177" t="str">
            <v>Miller Chair Int Med</v>
          </cell>
          <cell r="D1177" t="str">
            <v>Nayak, Ravi P.</v>
          </cell>
          <cell r="E1177" t="str">
            <v>E40</v>
          </cell>
          <cell r="F1177" t="str">
            <v>S12</v>
          </cell>
          <cell r="G1177" t="str">
            <v>D208</v>
          </cell>
          <cell r="H1177" t="str">
            <v>Z224</v>
          </cell>
          <cell r="I1177" t="str">
            <v>41</v>
          </cell>
        </row>
        <row r="1178">
          <cell r="A1178" t="str">
            <v>400579</v>
          </cell>
          <cell r="B1178" t="str">
            <v>Zacharewicz Lecture</v>
          </cell>
          <cell r="D1178" t="str">
            <v>Di Bisceglie, Adrian M.</v>
          </cell>
          <cell r="E1178" t="str">
            <v>E40</v>
          </cell>
          <cell r="F1178" t="str">
            <v>S12</v>
          </cell>
          <cell r="G1178" t="str">
            <v>D208</v>
          </cell>
          <cell r="H1178" t="str">
            <v>Z201</v>
          </cell>
          <cell r="I1178" t="str">
            <v>41</v>
          </cell>
        </row>
        <row r="1179">
          <cell r="A1179" t="str">
            <v>400610</v>
          </cell>
          <cell r="B1179" t="str">
            <v>Dammert Chair-Geront</v>
          </cell>
          <cell r="D1179" t="str">
            <v>Morley, John E.</v>
          </cell>
          <cell r="E1179" t="str">
            <v>E40</v>
          </cell>
          <cell r="F1179" t="str">
            <v>S12</v>
          </cell>
          <cell r="G1179" t="str">
            <v>D208</v>
          </cell>
          <cell r="H1179" t="str">
            <v>Z218</v>
          </cell>
          <cell r="I1179" t="str">
            <v>41</v>
          </cell>
        </row>
        <row r="1180">
          <cell r="A1180" t="str">
            <v>400637</v>
          </cell>
          <cell r="B1180" t="str">
            <v>Browning Florence H</v>
          </cell>
          <cell r="D1180" t="str">
            <v>Morley, John E.</v>
          </cell>
          <cell r="E1180" t="str">
            <v>E40</v>
          </cell>
          <cell r="F1180" t="str">
            <v>S12</v>
          </cell>
          <cell r="G1180" t="str">
            <v>D208</v>
          </cell>
          <cell r="H1180" t="str">
            <v>Z218</v>
          </cell>
          <cell r="I1180" t="str">
            <v>41</v>
          </cell>
        </row>
        <row r="1181">
          <cell r="A1181" t="str">
            <v>400756</v>
          </cell>
          <cell r="B1181" t="str">
            <v>Sweet Lectureship</v>
          </cell>
          <cell r="D1181" t="str">
            <v>Di Bisceglie, Adrian M.</v>
          </cell>
          <cell r="E1181" t="str">
            <v>E40</v>
          </cell>
          <cell r="F1181" t="str">
            <v>S12</v>
          </cell>
          <cell r="G1181" t="str">
            <v>D208</v>
          </cell>
          <cell r="H1181" t="str">
            <v>Z224</v>
          </cell>
          <cell r="I1181" t="str">
            <v>41</v>
          </cell>
        </row>
        <row r="1182">
          <cell r="A1182" t="str">
            <v>400951</v>
          </cell>
          <cell r="B1182" t="str">
            <v>Higgins Lectureship</v>
          </cell>
          <cell r="D1182" t="str">
            <v>Morley, John E.</v>
          </cell>
          <cell r="E1182" t="str">
            <v>E40</v>
          </cell>
          <cell r="F1182" t="str">
            <v>S12</v>
          </cell>
          <cell r="G1182" t="str">
            <v>D208</v>
          </cell>
          <cell r="H1182" t="str">
            <v>Z218</v>
          </cell>
          <cell r="I1182" t="str">
            <v>41</v>
          </cell>
        </row>
        <row r="1183">
          <cell r="A1183" t="str">
            <v>401459</v>
          </cell>
          <cell r="B1183" t="str">
            <v>Bander Chair</v>
          </cell>
          <cell r="D1183" t="str">
            <v>Di Bisceglie, Adrian M.</v>
          </cell>
          <cell r="E1183" t="str">
            <v>E40</v>
          </cell>
          <cell r="F1183" t="str">
            <v>S12</v>
          </cell>
          <cell r="G1183" t="str">
            <v>D208</v>
          </cell>
          <cell r="H1183" t="str">
            <v>Z201</v>
          </cell>
          <cell r="I1183" t="str">
            <v>41</v>
          </cell>
        </row>
        <row r="1184">
          <cell r="A1184" t="str">
            <v>401470</v>
          </cell>
          <cell r="B1184" t="str">
            <v>Fusz Chair</v>
          </cell>
          <cell r="D1184" t="str">
            <v>Di Bisceglie, Adrian M.</v>
          </cell>
          <cell r="E1184" t="str">
            <v>E40</v>
          </cell>
          <cell r="F1184" t="str">
            <v>S12</v>
          </cell>
          <cell r="G1184" t="str">
            <v>D208</v>
          </cell>
          <cell r="H1184" t="str">
            <v>Z219</v>
          </cell>
          <cell r="I1184" t="str">
            <v>41</v>
          </cell>
        </row>
        <row r="1185">
          <cell r="A1185" t="str">
            <v>401488</v>
          </cell>
          <cell r="B1185" t="str">
            <v>Slavin Professorship</v>
          </cell>
          <cell r="D1185" t="str">
            <v>Di Bisceglie, Adrian M.</v>
          </cell>
          <cell r="E1185" t="str">
            <v>E40</v>
          </cell>
          <cell r="F1185" t="str">
            <v>S12</v>
          </cell>
          <cell r="G1185" t="str">
            <v>D208</v>
          </cell>
          <cell r="H1185" t="str">
            <v>Z220</v>
          </cell>
          <cell r="I1185" t="str">
            <v>41</v>
          </cell>
        </row>
        <row r="1186">
          <cell r="A1186" t="str">
            <v>401562</v>
          </cell>
          <cell r="B1186" t="str">
            <v>Fitch Lectureship</v>
          </cell>
          <cell r="D1186" t="str">
            <v>Di Bisceglie, Adrian M.</v>
          </cell>
          <cell r="E1186" t="str">
            <v>E40</v>
          </cell>
          <cell r="F1186" t="str">
            <v>S12</v>
          </cell>
          <cell r="G1186" t="str">
            <v>D208</v>
          </cell>
          <cell r="H1186" t="str">
            <v>Z201</v>
          </cell>
          <cell r="I1186" t="str">
            <v>41</v>
          </cell>
        </row>
        <row r="1187">
          <cell r="A1187" t="str">
            <v>401576</v>
          </cell>
          <cell r="B1187" t="str">
            <v>Burton Lecture</v>
          </cell>
          <cell r="D1187" t="str">
            <v>Di Bisceglie, Adrian M.</v>
          </cell>
          <cell r="E1187" t="str">
            <v>E40</v>
          </cell>
          <cell r="F1187" t="str">
            <v>S12</v>
          </cell>
          <cell r="G1187" t="str">
            <v>D208</v>
          </cell>
          <cell r="H1187" t="str">
            <v>Z215</v>
          </cell>
          <cell r="I1187" t="str">
            <v>41</v>
          </cell>
        </row>
        <row r="1188">
          <cell r="A1188" t="str">
            <v>451054</v>
          </cell>
          <cell r="B1188" t="str">
            <v>Salinas Lectureship</v>
          </cell>
          <cell r="D1188" t="str">
            <v>Martin, Kevin J.</v>
          </cell>
          <cell r="E1188" t="str">
            <v>E40</v>
          </cell>
          <cell r="F1188" t="str">
            <v>S12</v>
          </cell>
          <cell r="G1188" t="str">
            <v>D208</v>
          </cell>
          <cell r="H1188" t="str">
            <v>Z221</v>
          </cell>
          <cell r="I1188" t="str">
            <v>41</v>
          </cell>
        </row>
        <row r="1189">
          <cell r="A1189" t="str">
            <v>451106</v>
          </cell>
          <cell r="B1189" t="str">
            <v>Hussein Scholarship</v>
          </cell>
          <cell r="D1189" t="str">
            <v>Di Bisceglie, Adrian M.</v>
          </cell>
          <cell r="E1189" t="str">
            <v>E40</v>
          </cell>
          <cell r="F1189" t="str">
            <v>S12</v>
          </cell>
          <cell r="G1189" t="str">
            <v>D208</v>
          </cell>
          <cell r="H1189" t="str">
            <v>Z219</v>
          </cell>
          <cell r="I1189" t="str">
            <v>41</v>
          </cell>
        </row>
        <row r="1190">
          <cell r="A1190" t="str">
            <v>808066</v>
          </cell>
          <cell r="B1190" t="str">
            <v>A/R IM Life Care Ctr</v>
          </cell>
          <cell r="D1190" t="str">
            <v>Whitworth, Gary L.</v>
          </cell>
          <cell r="E1190" t="str">
            <v>E40</v>
          </cell>
          <cell r="F1190" t="str">
            <v>S12</v>
          </cell>
          <cell r="G1190" t="str">
            <v>D208</v>
          </cell>
          <cell r="H1190" t="str">
            <v xml:space="preserve"> </v>
          </cell>
          <cell r="I1190" t="str">
            <v>81</v>
          </cell>
        </row>
        <row r="1191">
          <cell r="A1191" t="str">
            <v>808072</v>
          </cell>
          <cell r="B1191" t="str">
            <v>A/R IM St Marys</v>
          </cell>
          <cell r="D1191" t="str">
            <v>Whitworth, Gary L.</v>
          </cell>
          <cell r="E1191" t="str">
            <v>E40</v>
          </cell>
          <cell r="F1191" t="str">
            <v>S12</v>
          </cell>
          <cell r="G1191" t="str">
            <v>D208</v>
          </cell>
          <cell r="H1191" t="str">
            <v xml:space="preserve"> </v>
          </cell>
          <cell r="I1191" t="str">
            <v>81</v>
          </cell>
        </row>
        <row r="1192">
          <cell r="A1192" t="str">
            <v>808555</v>
          </cell>
          <cell r="B1192" t="str">
            <v>Chemo Drug Inventory</v>
          </cell>
          <cell r="D1192" t="str">
            <v>Whitworth, Gary L.</v>
          </cell>
          <cell r="E1192" t="str">
            <v>E40</v>
          </cell>
          <cell r="F1192" t="str">
            <v>S12</v>
          </cell>
          <cell r="G1192" t="str">
            <v>D208</v>
          </cell>
          <cell r="H1192" t="str">
            <v xml:space="preserve"> </v>
          </cell>
          <cell r="I1192" t="str">
            <v>81</v>
          </cell>
        </row>
        <row r="1193">
          <cell r="A1193" t="str">
            <v>885115</v>
          </cell>
          <cell r="B1193" t="str">
            <v>A&amp;R IM Allergy</v>
          </cell>
          <cell r="D1193" t="str">
            <v>Di Bisceglie, Adrian M.</v>
          </cell>
          <cell r="E1193" t="str">
            <v>E40</v>
          </cell>
          <cell r="F1193" t="str">
            <v>S12</v>
          </cell>
          <cell r="G1193" t="str">
            <v>D208</v>
          </cell>
          <cell r="H1193" t="str">
            <v>Z201</v>
          </cell>
          <cell r="I1193" t="str">
            <v>81</v>
          </cell>
        </row>
        <row r="1194">
          <cell r="A1194" t="str">
            <v>885116</v>
          </cell>
          <cell r="B1194" t="str">
            <v>A&amp;R IM Hem/Onc</v>
          </cell>
          <cell r="D1194" t="str">
            <v>Di Bisceglie, Adrian M.</v>
          </cell>
          <cell r="E1194" t="str">
            <v>E40</v>
          </cell>
          <cell r="F1194" t="str">
            <v>S12</v>
          </cell>
          <cell r="G1194" t="str">
            <v>D208</v>
          </cell>
          <cell r="H1194" t="str">
            <v>Z201</v>
          </cell>
          <cell r="I1194" t="str">
            <v>81</v>
          </cell>
        </row>
        <row r="1195">
          <cell r="A1195" t="str">
            <v>885117</v>
          </cell>
          <cell r="B1195" t="str">
            <v>A&amp;R IM Cardiology</v>
          </cell>
          <cell r="D1195" t="str">
            <v>Di Bisceglie, Adrian M.</v>
          </cell>
          <cell r="E1195" t="str">
            <v>E40</v>
          </cell>
          <cell r="F1195" t="str">
            <v>S12</v>
          </cell>
          <cell r="G1195" t="str">
            <v>D208</v>
          </cell>
          <cell r="H1195" t="str">
            <v>Z201</v>
          </cell>
          <cell r="I1195" t="str">
            <v>81</v>
          </cell>
        </row>
        <row r="1196">
          <cell r="A1196" t="str">
            <v>885118</v>
          </cell>
          <cell r="B1196" t="str">
            <v>A&amp;R IM Endocrin</v>
          </cell>
          <cell r="D1196" t="str">
            <v>Di Bisceglie, Adrian M.</v>
          </cell>
          <cell r="E1196" t="str">
            <v>E40</v>
          </cell>
          <cell r="F1196" t="str">
            <v>S12</v>
          </cell>
          <cell r="G1196" t="str">
            <v>D208</v>
          </cell>
          <cell r="H1196" t="str">
            <v>Z201</v>
          </cell>
          <cell r="I1196" t="str">
            <v>81</v>
          </cell>
        </row>
        <row r="1197">
          <cell r="A1197" t="str">
            <v>885119</v>
          </cell>
          <cell r="B1197" t="str">
            <v>A&amp;R IM GI</v>
          </cell>
          <cell r="D1197" t="str">
            <v>Di Bisceglie, Adrian M.</v>
          </cell>
          <cell r="E1197" t="str">
            <v>E40</v>
          </cell>
          <cell r="F1197" t="str">
            <v>S12</v>
          </cell>
          <cell r="G1197" t="str">
            <v>D208</v>
          </cell>
          <cell r="H1197" t="str">
            <v>Z201</v>
          </cell>
          <cell r="I1197" t="str">
            <v>81</v>
          </cell>
        </row>
        <row r="1198">
          <cell r="A1198" t="str">
            <v>885120</v>
          </cell>
          <cell r="B1198" t="str">
            <v>A&amp;R IM GIM</v>
          </cell>
          <cell r="D1198" t="str">
            <v>Di Bisceglie, Adrian M.</v>
          </cell>
          <cell r="E1198" t="str">
            <v>E40</v>
          </cell>
          <cell r="F1198" t="str">
            <v>S12</v>
          </cell>
          <cell r="G1198" t="str">
            <v>D208</v>
          </cell>
          <cell r="H1198" t="str">
            <v>Z201</v>
          </cell>
          <cell r="I1198" t="str">
            <v>81</v>
          </cell>
        </row>
        <row r="1199">
          <cell r="A1199" t="str">
            <v>885121</v>
          </cell>
          <cell r="B1199" t="str">
            <v>A&amp;R IM Geriatric</v>
          </cell>
          <cell r="D1199" t="str">
            <v>Di Bisceglie, Adrian M.</v>
          </cell>
          <cell r="E1199" t="str">
            <v>E40</v>
          </cell>
          <cell r="F1199" t="str">
            <v>S12</v>
          </cell>
          <cell r="G1199" t="str">
            <v>D208</v>
          </cell>
          <cell r="H1199" t="str">
            <v>Z201</v>
          </cell>
          <cell r="I1199" t="str">
            <v>81</v>
          </cell>
        </row>
        <row r="1200">
          <cell r="A1200" t="str">
            <v>885122</v>
          </cell>
          <cell r="B1200" t="str">
            <v>A&amp;R IM ID</v>
          </cell>
          <cell r="D1200" t="str">
            <v>Di Bisceglie, Adrian M.</v>
          </cell>
          <cell r="E1200" t="str">
            <v>E40</v>
          </cell>
          <cell r="F1200" t="str">
            <v>S12</v>
          </cell>
          <cell r="G1200" t="str">
            <v>D208</v>
          </cell>
          <cell r="H1200" t="str">
            <v>Z201</v>
          </cell>
          <cell r="I1200" t="str">
            <v>81</v>
          </cell>
        </row>
        <row r="1201">
          <cell r="A1201" t="str">
            <v>885123</v>
          </cell>
          <cell r="B1201" t="str">
            <v>A&amp;R IM Nephr</v>
          </cell>
          <cell r="D1201" t="str">
            <v>Di Bisceglie, Adrian M.</v>
          </cell>
          <cell r="E1201" t="str">
            <v>E40</v>
          </cell>
          <cell r="F1201" t="str">
            <v>S12</v>
          </cell>
          <cell r="G1201" t="str">
            <v>D208</v>
          </cell>
          <cell r="H1201" t="str">
            <v>Z201</v>
          </cell>
          <cell r="I1201" t="str">
            <v>81</v>
          </cell>
        </row>
        <row r="1202">
          <cell r="A1202" t="str">
            <v>885124</v>
          </cell>
          <cell r="B1202" t="str">
            <v>A&amp;R IM Nuc Med</v>
          </cell>
          <cell r="D1202" t="str">
            <v>Di Bisceglie, Adrian M.</v>
          </cell>
          <cell r="E1202" t="str">
            <v>E40</v>
          </cell>
          <cell r="F1202" t="str">
            <v>S12</v>
          </cell>
          <cell r="G1202" t="str">
            <v>D208</v>
          </cell>
          <cell r="H1202" t="str">
            <v>Z201</v>
          </cell>
          <cell r="I1202" t="str">
            <v>81</v>
          </cell>
        </row>
        <row r="1203">
          <cell r="A1203" t="str">
            <v>885125</v>
          </cell>
          <cell r="B1203" t="str">
            <v>A&amp;R IM Pulm</v>
          </cell>
          <cell r="D1203" t="str">
            <v>Di Bisceglie, Adrian M.</v>
          </cell>
          <cell r="E1203" t="str">
            <v>E40</v>
          </cell>
          <cell r="F1203" t="str">
            <v>S12</v>
          </cell>
          <cell r="G1203" t="str">
            <v>D208</v>
          </cell>
          <cell r="H1203" t="str">
            <v>Z201</v>
          </cell>
          <cell r="I1203" t="str">
            <v>81</v>
          </cell>
        </row>
        <row r="1204">
          <cell r="A1204" t="str">
            <v>885126</v>
          </cell>
          <cell r="B1204" t="str">
            <v>A&amp;R IM Rheum</v>
          </cell>
          <cell r="D1204" t="str">
            <v>Di Bisceglie, Adrian M.</v>
          </cell>
          <cell r="E1204" t="str">
            <v>E40</v>
          </cell>
          <cell r="F1204" t="str">
            <v>S12</v>
          </cell>
          <cell r="G1204" t="str">
            <v>D208</v>
          </cell>
          <cell r="H1204" t="str">
            <v>Z201</v>
          </cell>
          <cell r="I1204" t="str">
            <v>81</v>
          </cell>
        </row>
        <row r="1205">
          <cell r="A1205" t="str">
            <v>885127</v>
          </cell>
          <cell r="B1205" t="str">
            <v>A&amp;R IM Administration</v>
          </cell>
          <cell r="D1205" t="str">
            <v>Di Bisceglie, Adrian M.</v>
          </cell>
          <cell r="E1205" t="str">
            <v>E40</v>
          </cell>
          <cell r="F1205" t="str">
            <v>S12</v>
          </cell>
          <cell r="G1205" t="str">
            <v>D208</v>
          </cell>
          <cell r="H1205" t="str">
            <v>Z201</v>
          </cell>
          <cell r="I1205" t="str">
            <v>81</v>
          </cell>
        </row>
        <row r="1206">
          <cell r="A1206" t="str">
            <v>887840</v>
          </cell>
          <cell r="B1206" t="str">
            <v>Administration</v>
          </cell>
          <cell r="D1206" t="str">
            <v>Di Bisceglie, Adrian M.</v>
          </cell>
          <cell r="E1206" t="str">
            <v>E40</v>
          </cell>
          <cell r="F1206" t="str">
            <v>S12</v>
          </cell>
          <cell r="G1206" t="str">
            <v>D208</v>
          </cell>
          <cell r="H1206" t="str">
            <v>Z201</v>
          </cell>
          <cell r="I1206" t="str">
            <v>81</v>
          </cell>
        </row>
        <row r="1207">
          <cell r="A1207" t="str">
            <v>887841</v>
          </cell>
          <cell r="B1207" t="str">
            <v>SLUCare for Women</v>
          </cell>
          <cell r="D1207" t="str">
            <v>Di Bisceglie, Adrian M.</v>
          </cell>
          <cell r="E1207" t="str">
            <v>E40</v>
          </cell>
          <cell r="F1207" t="str">
            <v>S12</v>
          </cell>
          <cell r="G1207" t="str">
            <v>D208</v>
          </cell>
          <cell r="H1207" t="str">
            <v>Z229</v>
          </cell>
          <cell r="I1207" t="str">
            <v>81</v>
          </cell>
        </row>
        <row r="1208">
          <cell r="A1208" t="str">
            <v>887842</v>
          </cell>
          <cell r="B1208" t="str">
            <v>Cardiovascular Netwk</v>
          </cell>
          <cell r="D1208" t="str">
            <v>Di Bisceglie, Adrian M.</v>
          </cell>
          <cell r="E1208" t="str">
            <v>E40</v>
          </cell>
          <cell r="F1208" t="str">
            <v>S12</v>
          </cell>
          <cell r="G1208" t="str">
            <v>D208</v>
          </cell>
          <cell r="H1208" t="str">
            <v>Z204</v>
          </cell>
          <cell r="I1208" t="str">
            <v>81</v>
          </cell>
        </row>
        <row r="1209">
          <cell r="A1209" t="str">
            <v>887843</v>
          </cell>
          <cell r="B1209" t="str">
            <v>Nuclear Camera</v>
          </cell>
          <cell r="D1209" t="str">
            <v>Di Bisceglie, Adrian M.</v>
          </cell>
          <cell r="E1209" t="str">
            <v>E40</v>
          </cell>
          <cell r="F1209" t="str">
            <v>S12</v>
          </cell>
          <cell r="G1209" t="str">
            <v>D208</v>
          </cell>
          <cell r="H1209" t="str">
            <v>Z204</v>
          </cell>
          <cell r="I1209" t="str">
            <v>81</v>
          </cell>
        </row>
        <row r="1210">
          <cell r="A1210" t="str">
            <v>887844</v>
          </cell>
          <cell r="B1210" t="str">
            <v>Des Peres Med Arts</v>
          </cell>
          <cell r="D1210" t="str">
            <v>Di Bisceglie, Adrian M.</v>
          </cell>
          <cell r="E1210" t="str">
            <v>E40</v>
          </cell>
          <cell r="F1210" t="str">
            <v>S12</v>
          </cell>
          <cell r="G1210" t="str">
            <v>D208</v>
          </cell>
          <cell r="H1210" t="str">
            <v>Z201</v>
          </cell>
          <cell r="I1210" t="str">
            <v>81</v>
          </cell>
        </row>
        <row r="1211">
          <cell r="A1211" t="str">
            <v>887845</v>
          </cell>
          <cell r="B1211" t="str">
            <v>Des Peres Fast CT</v>
          </cell>
          <cell r="D1211" t="str">
            <v>Di Bisceglie, Adrian M.</v>
          </cell>
          <cell r="E1211" t="str">
            <v>E40</v>
          </cell>
          <cell r="F1211" t="str">
            <v>S12</v>
          </cell>
          <cell r="G1211" t="str">
            <v>D208</v>
          </cell>
          <cell r="H1211" t="str">
            <v>Z201</v>
          </cell>
          <cell r="I1211" t="str">
            <v>81</v>
          </cell>
        </row>
        <row r="1212">
          <cell r="A1212" t="str">
            <v>887846</v>
          </cell>
          <cell r="B1212" t="str">
            <v>IM Des Peres Gen CT</v>
          </cell>
          <cell r="D1212" t="str">
            <v>Di Bisceglie, Adrian M.</v>
          </cell>
          <cell r="E1212" t="str">
            <v>E40</v>
          </cell>
          <cell r="F1212" t="str">
            <v>S12</v>
          </cell>
          <cell r="G1212" t="str">
            <v>D208</v>
          </cell>
          <cell r="H1212" t="str">
            <v>Z201</v>
          </cell>
          <cell r="I1212" t="str">
            <v>81</v>
          </cell>
        </row>
        <row r="1213">
          <cell r="A1213" t="str">
            <v>887847</v>
          </cell>
          <cell r="B1213" t="str">
            <v>DMAP Flury</v>
          </cell>
          <cell r="D1213" t="str">
            <v>Di Bisceglie, Adrian M.</v>
          </cell>
          <cell r="E1213" t="str">
            <v>E40</v>
          </cell>
          <cell r="F1213" t="str">
            <v>S12</v>
          </cell>
          <cell r="G1213" t="str">
            <v>D208</v>
          </cell>
          <cell r="H1213" t="str">
            <v>Z224</v>
          </cell>
          <cell r="I1213" t="str">
            <v>81</v>
          </cell>
        </row>
        <row r="1214">
          <cell r="A1214" t="str">
            <v>887848</v>
          </cell>
          <cell r="B1214" t="str">
            <v>Cardiac CT</v>
          </cell>
          <cell r="D1214" t="str">
            <v>Di Bisceglie, Adrian M.</v>
          </cell>
          <cell r="E1214" t="str">
            <v>E40</v>
          </cell>
          <cell r="F1214" t="str">
            <v>S12</v>
          </cell>
          <cell r="G1214" t="str">
            <v>D208</v>
          </cell>
          <cell r="H1214" t="str">
            <v>Z204</v>
          </cell>
          <cell r="I1214" t="str">
            <v>81</v>
          </cell>
        </row>
        <row r="1215">
          <cell r="A1215" t="str">
            <v>887849</v>
          </cell>
          <cell r="B1215" t="str">
            <v>Des Peres Hematology/Oncology</v>
          </cell>
          <cell r="D1215" t="str">
            <v>Di Bisceglie, Adrian M.</v>
          </cell>
          <cell r="E1215" t="str">
            <v>E40</v>
          </cell>
          <cell r="F1215" t="str">
            <v>S12</v>
          </cell>
          <cell r="G1215" t="str">
            <v>D208</v>
          </cell>
          <cell r="H1215" t="str">
            <v>Z219</v>
          </cell>
          <cell r="I1215" t="str">
            <v>81</v>
          </cell>
        </row>
        <row r="1216">
          <cell r="A1216" t="str">
            <v>887850</v>
          </cell>
          <cell r="B1216" t="str">
            <v>Ambul Educ Practice</v>
          </cell>
          <cell r="D1216" t="str">
            <v>Di Bisceglie, Adrian M.</v>
          </cell>
          <cell r="E1216" t="str">
            <v>E40</v>
          </cell>
          <cell r="F1216" t="str">
            <v>S12</v>
          </cell>
          <cell r="G1216" t="str">
            <v>D208</v>
          </cell>
          <cell r="H1216" t="str">
            <v>Z229</v>
          </cell>
          <cell r="I1216" t="str">
            <v>81</v>
          </cell>
        </row>
        <row r="1217">
          <cell r="A1217" t="str">
            <v>887851</v>
          </cell>
          <cell r="B1217" t="str">
            <v>General Internal Med</v>
          </cell>
          <cell r="D1217" t="str">
            <v>Di Bisceglie, Adrian M.</v>
          </cell>
          <cell r="E1217" t="str">
            <v>E40</v>
          </cell>
          <cell r="F1217" t="str">
            <v>S12</v>
          </cell>
          <cell r="G1217" t="str">
            <v>D208</v>
          </cell>
          <cell r="H1217" t="str">
            <v>Z229</v>
          </cell>
          <cell r="I1217" t="str">
            <v>81</v>
          </cell>
        </row>
        <row r="1218">
          <cell r="A1218" t="str">
            <v>887852</v>
          </cell>
          <cell r="B1218" t="str">
            <v>Outreach Primarycare</v>
          </cell>
          <cell r="D1218" t="str">
            <v>Di Bisceglie, Adrian M.</v>
          </cell>
          <cell r="E1218" t="str">
            <v>E40</v>
          </cell>
          <cell r="F1218" t="str">
            <v>S12</v>
          </cell>
          <cell r="G1218" t="str">
            <v>D208</v>
          </cell>
          <cell r="H1218" t="str">
            <v>Z229</v>
          </cell>
          <cell r="I1218" t="str">
            <v>81</v>
          </cell>
        </row>
        <row r="1219">
          <cell r="A1219" t="str">
            <v>887853</v>
          </cell>
          <cell r="B1219" t="str">
            <v>GIM-Des Peres</v>
          </cell>
          <cell r="D1219" t="str">
            <v>Di Bisceglie, Adrian M.</v>
          </cell>
          <cell r="E1219" t="str">
            <v>E40</v>
          </cell>
          <cell r="F1219" t="str">
            <v>S12</v>
          </cell>
          <cell r="G1219" t="str">
            <v>D208</v>
          </cell>
          <cell r="H1219" t="str">
            <v>Z229</v>
          </cell>
          <cell r="I1219" t="str">
            <v>81</v>
          </cell>
        </row>
        <row r="1220">
          <cell r="A1220" t="str">
            <v>887854</v>
          </cell>
          <cell r="B1220" t="str">
            <v>Student Health</v>
          </cell>
          <cell r="D1220" t="str">
            <v>Di Bisceglie, Adrian M.</v>
          </cell>
          <cell r="E1220" t="str">
            <v>E40</v>
          </cell>
          <cell r="F1220" t="str">
            <v>S12</v>
          </cell>
          <cell r="G1220" t="str">
            <v>D208</v>
          </cell>
          <cell r="H1220" t="str">
            <v>Z229</v>
          </cell>
          <cell r="I1220" t="str">
            <v>81</v>
          </cell>
        </row>
        <row r="1221">
          <cell r="A1221" t="str">
            <v>887855</v>
          </cell>
          <cell r="B1221" t="str">
            <v>SSM Infusions</v>
          </cell>
          <cell r="D1221" t="str">
            <v>Di Bisceglie, Adrian M.</v>
          </cell>
          <cell r="E1221" t="str">
            <v>E40</v>
          </cell>
          <cell r="F1221" t="str">
            <v>S12</v>
          </cell>
          <cell r="G1221" t="str">
            <v>D208</v>
          </cell>
          <cell r="H1221" t="str">
            <v>Z201</v>
          </cell>
          <cell r="I1221" t="str">
            <v>81</v>
          </cell>
        </row>
        <row r="1222">
          <cell r="A1222" t="str">
            <v>887856</v>
          </cell>
          <cell r="B1222" t="str">
            <v>Hospitalist</v>
          </cell>
          <cell r="D1222" t="str">
            <v>Di Bisceglie, Adrian M.</v>
          </cell>
          <cell r="E1222" t="str">
            <v>E40</v>
          </cell>
          <cell r="F1222" t="str">
            <v>S12</v>
          </cell>
          <cell r="G1222" t="str">
            <v>D208</v>
          </cell>
          <cell r="H1222" t="str">
            <v>Z236</v>
          </cell>
          <cell r="I1222" t="str">
            <v>81</v>
          </cell>
        </row>
        <row r="1223">
          <cell r="A1223" t="str">
            <v>887857</v>
          </cell>
          <cell r="B1223" t="str">
            <v>IM-Endocrinology Sleep</v>
          </cell>
          <cell r="D1223" t="str">
            <v>Di Bisceglie, Adrian M.</v>
          </cell>
          <cell r="E1223" t="str">
            <v>E40</v>
          </cell>
          <cell r="F1223" t="str">
            <v>S12</v>
          </cell>
          <cell r="G1223" t="str">
            <v>D208</v>
          </cell>
          <cell r="H1223" t="str">
            <v>Z214</v>
          </cell>
          <cell r="I1223" t="str">
            <v>81</v>
          </cell>
        </row>
        <row r="1224">
          <cell r="A1224" t="str">
            <v>887858</v>
          </cell>
          <cell r="B1224" t="str">
            <v>West Pavilion OPCL</v>
          </cell>
          <cell r="D1224" t="str">
            <v>Di Bisceglie, Adrian M.</v>
          </cell>
          <cell r="E1224" t="str">
            <v>E40</v>
          </cell>
          <cell r="F1224" t="str">
            <v>S12</v>
          </cell>
          <cell r="G1224" t="str">
            <v>D208</v>
          </cell>
          <cell r="H1224" t="str">
            <v>Z204</v>
          </cell>
          <cell r="I1224" t="str">
            <v>81</v>
          </cell>
        </row>
        <row r="1225">
          <cell r="A1225" t="str">
            <v>887859</v>
          </cell>
          <cell r="B1225" t="str">
            <v>Desperes Op Cardcath</v>
          </cell>
          <cell r="D1225" t="str">
            <v>Di Bisceglie, Adrian M.</v>
          </cell>
          <cell r="E1225" t="str">
            <v>E40</v>
          </cell>
          <cell r="F1225" t="str">
            <v>S12</v>
          </cell>
          <cell r="G1225" t="str">
            <v>D208</v>
          </cell>
          <cell r="H1225" t="str">
            <v>Z204</v>
          </cell>
          <cell r="I1225" t="str">
            <v>81</v>
          </cell>
        </row>
        <row r="1226">
          <cell r="A1226" t="str">
            <v>887860</v>
          </cell>
          <cell r="B1226" t="str">
            <v>Cardiology Card Cath</v>
          </cell>
          <cell r="D1226" t="str">
            <v>Di Bisceglie, Adrian M.</v>
          </cell>
          <cell r="E1226" t="str">
            <v>E40</v>
          </cell>
          <cell r="F1226" t="str">
            <v>S12</v>
          </cell>
          <cell r="G1226" t="str">
            <v>D208</v>
          </cell>
          <cell r="H1226" t="str">
            <v>Z204</v>
          </cell>
          <cell r="I1226" t="str">
            <v>81</v>
          </cell>
        </row>
        <row r="1227">
          <cell r="A1227" t="str">
            <v>887861</v>
          </cell>
          <cell r="B1227" t="str">
            <v>Cardiology Admin</v>
          </cell>
          <cell r="D1227" t="str">
            <v>Di Bisceglie, Adrian M.</v>
          </cell>
          <cell r="E1227" t="str">
            <v>E40</v>
          </cell>
          <cell r="F1227" t="str">
            <v>S12</v>
          </cell>
          <cell r="G1227" t="str">
            <v>D208</v>
          </cell>
          <cell r="H1227" t="str">
            <v>Z204</v>
          </cell>
          <cell r="I1227" t="str">
            <v>81</v>
          </cell>
        </row>
        <row r="1228">
          <cell r="A1228" t="str">
            <v>887862</v>
          </cell>
          <cell r="B1228" t="str">
            <v>Cardiology Outreach</v>
          </cell>
          <cell r="D1228" t="str">
            <v>Di Bisceglie, Adrian M.</v>
          </cell>
          <cell r="E1228" t="str">
            <v>E40</v>
          </cell>
          <cell r="F1228" t="str">
            <v>S12</v>
          </cell>
          <cell r="G1228" t="str">
            <v>D208</v>
          </cell>
          <cell r="H1228" t="str">
            <v>Z204</v>
          </cell>
          <cell r="I1228" t="str">
            <v>81</v>
          </cell>
        </row>
        <row r="1229">
          <cell r="A1229" t="str">
            <v>887863</v>
          </cell>
          <cell r="B1229" t="str">
            <v>Card Electrophys Sr</v>
          </cell>
          <cell r="D1229" t="str">
            <v>Di Bisceglie, Adrian M.</v>
          </cell>
          <cell r="E1229" t="str">
            <v>E40</v>
          </cell>
          <cell r="F1229" t="str">
            <v>S12</v>
          </cell>
          <cell r="G1229" t="str">
            <v>D208</v>
          </cell>
          <cell r="H1229" t="str">
            <v>Z204</v>
          </cell>
          <cell r="I1229" t="str">
            <v>81</v>
          </cell>
        </row>
        <row r="1230">
          <cell r="A1230" t="str">
            <v>887864</v>
          </cell>
          <cell r="B1230" t="str">
            <v>General Cardiology</v>
          </cell>
          <cell r="D1230" t="str">
            <v>Di Bisceglie, Adrian M.</v>
          </cell>
          <cell r="E1230" t="str">
            <v>E40</v>
          </cell>
          <cell r="F1230" t="str">
            <v>S12</v>
          </cell>
          <cell r="G1230" t="str">
            <v>D208</v>
          </cell>
          <cell r="H1230" t="str">
            <v>Z204</v>
          </cell>
          <cell r="I1230" t="str">
            <v>81</v>
          </cell>
        </row>
        <row r="1231">
          <cell r="A1231" t="str">
            <v>887865</v>
          </cell>
          <cell r="B1231" t="str">
            <v>Heart Failure &amp; Tran</v>
          </cell>
          <cell r="D1231" t="str">
            <v>Di Bisceglie, Adrian M.</v>
          </cell>
          <cell r="E1231" t="str">
            <v>E40</v>
          </cell>
          <cell r="F1231" t="str">
            <v>S12</v>
          </cell>
          <cell r="G1231" t="str">
            <v>D208</v>
          </cell>
          <cell r="H1231" t="str">
            <v>Z204</v>
          </cell>
          <cell r="I1231" t="str">
            <v>81</v>
          </cell>
        </row>
        <row r="1232">
          <cell r="A1232" t="str">
            <v>887866</v>
          </cell>
          <cell r="B1232" t="str">
            <v>Noninvasive Cardiolo</v>
          </cell>
          <cell r="D1232" t="str">
            <v>Di Bisceglie, Adrian M.</v>
          </cell>
          <cell r="E1232" t="str">
            <v>E40</v>
          </cell>
          <cell r="F1232" t="str">
            <v>S12</v>
          </cell>
          <cell r="G1232" t="str">
            <v>D208</v>
          </cell>
          <cell r="H1232" t="str">
            <v>Z204</v>
          </cell>
          <cell r="I1232" t="str">
            <v>81</v>
          </cell>
        </row>
        <row r="1233">
          <cell r="A1233" t="str">
            <v>887867</v>
          </cell>
          <cell r="B1233" t="str">
            <v>Univ Club Practice</v>
          </cell>
          <cell r="D1233" t="str">
            <v>Di Bisceglie, Adrian M.</v>
          </cell>
          <cell r="E1233" t="str">
            <v>E40</v>
          </cell>
          <cell r="F1233" t="str">
            <v>S12</v>
          </cell>
          <cell r="G1233" t="str">
            <v>D208</v>
          </cell>
          <cell r="H1233" t="str">
            <v>Z204</v>
          </cell>
          <cell r="I1233" t="str">
            <v>81</v>
          </cell>
        </row>
        <row r="1234">
          <cell r="A1234" t="str">
            <v>887868</v>
          </cell>
          <cell r="B1234" t="str">
            <v>MICU 3rd Team</v>
          </cell>
          <cell r="D1234" t="str">
            <v>Di Bisceglie, Adrian M.</v>
          </cell>
          <cell r="E1234" t="str">
            <v>E40</v>
          </cell>
          <cell r="F1234" t="str">
            <v>S12</v>
          </cell>
          <cell r="G1234" t="str">
            <v>D208</v>
          </cell>
          <cell r="H1234" t="str">
            <v>Z224</v>
          </cell>
          <cell r="I1234" t="str">
            <v>81</v>
          </cell>
        </row>
        <row r="1235">
          <cell r="A1235" t="str">
            <v>887869</v>
          </cell>
          <cell r="B1235" t="str">
            <v>Cardiology-Des Peres</v>
          </cell>
          <cell r="D1235" t="str">
            <v>Di Bisceglie, Adrian M.</v>
          </cell>
          <cell r="E1235" t="str">
            <v>E40</v>
          </cell>
          <cell r="F1235" t="str">
            <v>S12</v>
          </cell>
          <cell r="G1235" t="str">
            <v>D208</v>
          </cell>
          <cell r="H1235" t="str">
            <v>Z204</v>
          </cell>
          <cell r="I1235" t="str">
            <v>81</v>
          </cell>
        </row>
        <row r="1236">
          <cell r="A1236" t="str">
            <v>887870</v>
          </cell>
          <cell r="B1236" t="str">
            <v>Allergy/Immunology</v>
          </cell>
          <cell r="D1236" t="str">
            <v>Di Bisceglie, Adrian M.</v>
          </cell>
          <cell r="E1236" t="str">
            <v>E40</v>
          </cell>
          <cell r="F1236" t="str">
            <v>S12</v>
          </cell>
          <cell r="G1236" t="str">
            <v>D208</v>
          </cell>
          <cell r="H1236" t="str">
            <v>Z220</v>
          </cell>
          <cell r="I1236" t="str">
            <v>81</v>
          </cell>
        </row>
        <row r="1237">
          <cell r="A1237" t="str">
            <v>887871</v>
          </cell>
          <cell r="B1237" t="str">
            <v>Int Med Bone Mar Txp</v>
          </cell>
          <cell r="D1237" t="str">
            <v>Di Bisceglie, Adrian M.</v>
          </cell>
          <cell r="E1237" t="str">
            <v>E40</v>
          </cell>
          <cell r="F1237" t="str">
            <v>S12</v>
          </cell>
          <cell r="G1237" t="str">
            <v>D208</v>
          </cell>
          <cell r="H1237" t="str">
            <v>Z219</v>
          </cell>
          <cell r="I1237" t="str">
            <v>81</v>
          </cell>
        </row>
        <row r="1238">
          <cell r="A1238" t="str">
            <v>887873</v>
          </cell>
          <cell r="B1238" t="str">
            <v>Endocrinology</v>
          </cell>
          <cell r="D1238" t="str">
            <v>Di Bisceglie, Adrian M.</v>
          </cell>
          <cell r="E1238" t="str">
            <v>E40</v>
          </cell>
          <cell r="F1238" t="str">
            <v>S12</v>
          </cell>
          <cell r="G1238" t="str">
            <v>D208</v>
          </cell>
          <cell r="H1238" t="str">
            <v>Z214</v>
          </cell>
          <cell r="I1238" t="str">
            <v>81</v>
          </cell>
        </row>
        <row r="1239">
          <cell r="A1239" t="str">
            <v>887874</v>
          </cell>
          <cell r="B1239" t="str">
            <v>Gastroenterology</v>
          </cell>
          <cell r="D1239" t="str">
            <v>Di Bisceglie, Adrian M.</v>
          </cell>
          <cell r="E1239" t="str">
            <v>E40</v>
          </cell>
          <cell r="F1239" t="str">
            <v>S12</v>
          </cell>
          <cell r="G1239" t="str">
            <v>D208</v>
          </cell>
          <cell r="H1239" t="str">
            <v>Z215</v>
          </cell>
          <cell r="I1239" t="str">
            <v>81</v>
          </cell>
        </row>
        <row r="1240">
          <cell r="A1240" t="str">
            <v>887875</v>
          </cell>
          <cell r="B1240" t="str">
            <v>Geriatric Medicine</v>
          </cell>
          <cell r="D1240" t="str">
            <v>Di Bisceglie, Adrian M.</v>
          </cell>
          <cell r="E1240" t="str">
            <v>E40</v>
          </cell>
          <cell r="F1240" t="str">
            <v>S12</v>
          </cell>
          <cell r="G1240" t="str">
            <v>D208</v>
          </cell>
          <cell r="H1240" t="str">
            <v>Z218</v>
          </cell>
          <cell r="I1240" t="str">
            <v>81</v>
          </cell>
        </row>
        <row r="1241">
          <cell r="A1241" t="str">
            <v>887876</v>
          </cell>
          <cell r="B1241" t="str">
            <v>Infectious Diseases</v>
          </cell>
          <cell r="D1241" t="str">
            <v>Di Bisceglie, Adrian M.</v>
          </cell>
          <cell r="E1241" t="str">
            <v>E40</v>
          </cell>
          <cell r="F1241" t="str">
            <v>S12</v>
          </cell>
          <cell r="G1241" t="str">
            <v>D208</v>
          </cell>
          <cell r="H1241" t="str">
            <v>Z220</v>
          </cell>
          <cell r="I1241" t="str">
            <v>81</v>
          </cell>
        </row>
        <row r="1242">
          <cell r="A1242" t="str">
            <v>887877</v>
          </cell>
          <cell r="B1242" t="str">
            <v>Nephrology</v>
          </cell>
          <cell r="D1242" t="str">
            <v>Di Bisceglie, Adrian M.</v>
          </cell>
          <cell r="E1242" t="str">
            <v>E40</v>
          </cell>
          <cell r="F1242" t="str">
            <v>S12</v>
          </cell>
          <cell r="G1242" t="str">
            <v>D208</v>
          </cell>
          <cell r="H1242" t="str">
            <v>Z221</v>
          </cell>
          <cell r="I1242" t="str">
            <v>81</v>
          </cell>
        </row>
        <row r="1243">
          <cell r="A1243" t="str">
            <v>887878</v>
          </cell>
          <cell r="B1243" t="str">
            <v>Int Med Nuclear Med</v>
          </cell>
          <cell r="D1243" t="str">
            <v>Di Bisceglie, Adrian M.</v>
          </cell>
          <cell r="E1243" t="str">
            <v>E40</v>
          </cell>
          <cell r="F1243" t="str">
            <v>S12</v>
          </cell>
          <cell r="G1243" t="str">
            <v>D208</v>
          </cell>
          <cell r="H1243" t="str">
            <v>Z222</v>
          </cell>
          <cell r="I1243" t="str">
            <v>81</v>
          </cell>
        </row>
        <row r="1244">
          <cell r="A1244" t="str">
            <v>887879</v>
          </cell>
          <cell r="B1244" t="str">
            <v>Pulmonology</v>
          </cell>
          <cell r="D1244" t="str">
            <v>Di Bisceglie, Adrian M.</v>
          </cell>
          <cell r="E1244" t="str">
            <v>E40</v>
          </cell>
          <cell r="F1244" t="str">
            <v>S12</v>
          </cell>
          <cell r="G1244" t="str">
            <v>D208</v>
          </cell>
          <cell r="H1244" t="str">
            <v>Z224</v>
          </cell>
          <cell r="I1244" t="str">
            <v>81</v>
          </cell>
        </row>
        <row r="1245">
          <cell r="A1245" t="str">
            <v>887880</v>
          </cell>
          <cell r="B1245" t="str">
            <v>Rheumatology</v>
          </cell>
          <cell r="D1245" t="str">
            <v>Di Bisceglie, Adrian M.</v>
          </cell>
          <cell r="E1245" t="str">
            <v>E40</v>
          </cell>
          <cell r="F1245" t="str">
            <v>S12</v>
          </cell>
          <cell r="G1245" t="str">
            <v>D208</v>
          </cell>
          <cell r="H1245" t="str">
            <v>Z203</v>
          </cell>
          <cell r="I1245" t="str">
            <v>81</v>
          </cell>
        </row>
        <row r="1246">
          <cell r="A1246" t="str">
            <v>887881</v>
          </cell>
          <cell r="B1246" t="str">
            <v>Chemo/Infusion Ctr</v>
          </cell>
          <cell r="D1246" t="str">
            <v>Di Bisceglie, Adrian M.</v>
          </cell>
          <cell r="E1246" t="str">
            <v>E40</v>
          </cell>
          <cell r="F1246" t="str">
            <v>S12</v>
          </cell>
          <cell r="G1246" t="str">
            <v>D208</v>
          </cell>
          <cell r="H1246" t="str">
            <v>Z219</v>
          </cell>
          <cell r="I1246" t="str">
            <v>81</v>
          </cell>
        </row>
        <row r="1247">
          <cell r="A1247" t="str">
            <v>887882</v>
          </cell>
          <cell r="B1247" t="str">
            <v>IM SLUCare Module Prn</v>
          </cell>
          <cell r="D1247" t="str">
            <v>Di Bisceglie, Adrian M.</v>
          </cell>
          <cell r="E1247" t="str">
            <v>E40</v>
          </cell>
          <cell r="F1247" t="str">
            <v>S12</v>
          </cell>
          <cell r="G1247" t="str">
            <v>D208</v>
          </cell>
          <cell r="H1247" t="str">
            <v>Z228</v>
          </cell>
          <cell r="I1247" t="str">
            <v>81</v>
          </cell>
        </row>
        <row r="1248">
          <cell r="A1248" t="str">
            <v>887883</v>
          </cell>
          <cell r="B1248" t="str">
            <v>IM-Suite 205</v>
          </cell>
          <cell r="D1248" t="str">
            <v>Di Bisceglie, Adrian M.</v>
          </cell>
          <cell r="E1248" t="str">
            <v>E40</v>
          </cell>
          <cell r="F1248" t="str">
            <v>S12</v>
          </cell>
          <cell r="G1248" t="str">
            <v>D208</v>
          </cell>
          <cell r="H1248" t="str">
            <v>Z215</v>
          </cell>
          <cell r="I1248" t="str">
            <v>81</v>
          </cell>
        </row>
        <row r="1249">
          <cell r="A1249" t="str">
            <v>887884</v>
          </cell>
          <cell r="B1249" t="str">
            <v>Infusions - Des Peres</v>
          </cell>
          <cell r="D1249" t="str">
            <v>Di Bisceglie, Adrian M.</v>
          </cell>
          <cell r="E1249" t="str">
            <v>E40</v>
          </cell>
          <cell r="F1249" t="str">
            <v>S12</v>
          </cell>
          <cell r="G1249" t="str">
            <v>D208</v>
          </cell>
          <cell r="H1249" t="str">
            <v>Z201</v>
          </cell>
          <cell r="I1249" t="str">
            <v>81</v>
          </cell>
        </row>
        <row r="1250">
          <cell r="A1250" t="str">
            <v>887885</v>
          </cell>
          <cell r="B1250" t="str">
            <v>Geriatric Occ Therapy</v>
          </cell>
          <cell r="D1250" t="str">
            <v>Di Bisceglie, Adrian M.</v>
          </cell>
          <cell r="E1250" t="str">
            <v>E40</v>
          </cell>
          <cell r="F1250" t="str">
            <v>S12</v>
          </cell>
          <cell r="G1250" t="str">
            <v>D208</v>
          </cell>
          <cell r="H1250" t="str">
            <v>Z218</v>
          </cell>
          <cell r="I1250" t="str">
            <v>81</v>
          </cell>
        </row>
        <row r="1251">
          <cell r="A1251" t="str">
            <v>887886</v>
          </cell>
          <cell r="B1251" t="str">
            <v>Non-Cancer Infusions - Des Peres</v>
          </cell>
          <cell r="D1251" t="str">
            <v>Di Bisceglie, Adrian M.</v>
          </cell>
          <cell r="E1251" t="str">
            <v>E40</v>
          </cell>
          <cell r="F1251" t="str">
            <v>S12</v>
          </cell>
          <cell r="G1251" t="str">
            <v>D208</v>
          </cell>
          <cell r="H1251" t="str">
            <v>Z219</v>
          </cell>
          <cell r="I1251" t="str">
            <v>81</v>
          </cell>
        </row>
        <row r="1252">
          <cell r="A1252" t="str">
            <v>887887</v>
          </cell>
          <cell r="B1252" t="str">
            <v>Des Peres Chemotherapy</v>
          </cell>
          <cell r="D1252" t="str">
            <v>Di Bisceglie, Adrian M.</v>
          </cell>
          <cell r="E1252" t="str">
            <v>E40</v>
          </cell>
          <cell r="F1252" t="str">
            <v>S12</v>
          </cell>
          <cell r="G1252" t="str">
            <v>D208</v>
          </cell>
          <cell r="H1252" t="str">
            <v>Z219</v>
          </cell>
          <cell r="I1252" t="str">
            <v>81</v>
          </cell>
        </row>
        <row r="1253">
          <cell r="A1253" t="str">
            <v>887888</v>
          </cell>
          <cell r="B1253" t="str">
            <v>Oral Chemotherapy</v>
          </cell>
          <cell r="D1253" t="str">
            <v>Di Bisceglie, Adrian M.</v>
          </cell>
          <cell r="E1253" t="str">
            <v>E40</v>
          </cell>
          <cell r="F1253" t="str">
            <v>S12</v>
          </cell>
          <cell r="G1253" t="str">
            <v>D208</v>
          </cell>
          <cell r="H1253" t="str">
            <v>Z219</v>
          </cell>
          <cell r="I1253" t="str">
            <v>81</v>
          </cell>
        </row>
        <row r="1254">
          <cell r="A1254" t="str">
            <v>887889</v>
          </cell>
          <cell r="B1254" t="str">
            <v>Int Med Sleep Center</v>
          </cell>
          <cell r="D1254" t="str">
            <v>Di Bisceglie, Adrian M.</v>
          </cell>
          <cell r="E1254" t="str">
            <v>E40</v>
          </cell>
          <cell r="F1254" t="str">
            <v>S12</v>
          </cell>
          <cell r="G1254" t="str">
            <v>D208</v>
          </cell>
          <cell r="H1254" t="str">
            <v>Z224</v>
          </cell>
          <cell r="I1254" t="str">
            <v>81</v>
          </cell>
        </row>
        <row r="1255">
          <cell r="A1255" t="str">
            <v>887890</v>
          </cell>
          <cell r="B1255" t="str">
            <v>Hospital w/o Residents</v>
          </cell>
          <cell r="D1255" t="str">
            <v>Di Bisceglie, Adrian M.</v>
          </cell>
          <cell r="E1255" t="str">
            <v>E40</v>
          </cell>
          <cell r="F1255" t="str">
            <v>S12</v>
          </cell>
          <cell r="G1255" t="str">
            <v>D208</v>
          </cell>
          <cell r="H1255" t="str">
            <v>Z236</v>
          </cell>
          <cell r="I1255" t="str">
            <v>81</v>
          </cell>
        </row>
        <row r="1256">
          <cell r="A1256" t="str">
            <v>887891</v>
          </cell>
          <cell r="B1256" t="str">
            <v>IM SLUCare Module 1</v>
          </cell>
          <cell r="D1256" t="str">
            <v>Di Bisceglie, Adrian M.</v>
          </cell>
          <cell r="E1256" t="str">
            <v>E40</v>
          </cell>
          <cell r="F1256" t="str">
            <v>S12</v>
          </cell>
          <cell r="G1256" t="str">
            <v>D208</v>
          </cell>
          <cell r="H1256" t="str">
            <v>Z228</v>
          </cell>
          <cell r="I1256" t="str">
            <v>81</v>
          </cell>
        </row>
        <row r="1257">
          <cell r="A1257" t="str">
            <v>887892</v>
          </cell>
          <cell r="B1257" t="str">
            <v>IM SLUCare Module 2</v>
          </cell>
          <cell r="D1257" t="str">
            <v>Di Bisceglie, Adrian M.</v>
          </cell>
          <cell r="E1257" t="str">
            <v>E40</v>
          </cell>
          <cell r="F1257" t="str">
            <v>S12</v>
          </cell>
          <cell r="G1257" t="str">
            <v>D208</v>
          </cell>
          <cell r="H1257" t="str">
            <v>Z228</v>
          </cell>
          <cell r="I1257" t="str">
            <v>81</v>
          </cell>
        </row>
        <row r="1258">
          <cell r="A1258" t="str">
            <v>887893</v>
          </cell>
          <cell r="B1258" t="str">
            <v>IM SLUCare Module 3</v>
          </cell>
          <cell r="D1258" t="str">
            <v>Di Bisceglie, Adrian M.</v>
          </cell>
          <cell r="E1258" t="str">
            <v>E40</v>
          </cell>
          <cell r="F1258" t="str">
            <v>S12</v>
          </cell>
          <cell r="G1258" t="str">
            <v>D208</v>
          </cell>
          <cell r="H1258" t="str">
            <v>Z218</v>
          </cell>
          <cell r="I1258" t="str">
            <v>81</v>
          </cell>
        </row>
        <row r="1259">
          <cell r="A1259" t="str">
            <v>887894</v>
          </cell>
          <cell r="B1259" t="str">
            <v>IM SLUCare Module 4</v>
          </cell>
          <cell r="D1259" t="str">
            <v>Di Bisceglie, Adrian M.</v>
          </cell>
          <cell r="E1259" t="str">
            <v>E40</v>
          </cell>
          <cell r="F1259" t="str">
            <v>S12</v>
          </cell>
          <cell r="G1259" t="str">
            <v>D208</v>
          </cell>
          <cell r="H1259" t="str">
            <v>Z214</v>
          </cell>
          <cell r="I1259" t="str">
            <v>81</v>
          </cell>
        </row>
        <row r="1260">
          <cell r="A1260" t="str">
            <v>887895</v>
          </cell>
          <cell r="B1260" t="str">
            <v>IM SLUCare Module 5</v>
          </cell>
          <cell r="D1260" t="str">
            <v>Di Bisceglie, Adrian M.</v>
          </cell>
          <cell r="E1260" t="str">
            <v>E40</v>
          </cell>
          <cell r="F1260" t="str">
            <v>S12</v>
          </cell>
          <cell r="G1260" t="str">
            <v>D208</v>
          </cell>
          <cell r="H1260" t="str">
            <v>Z229</v>
          </cell>
          <cell r="I1260" t="str">
            <v>81</v>
          </cell>
        </row>
        <row r="1261">
          <cell r="A1261" t="str">
            <v>887896</v>
          </cell>
          <cell r="B1261" t="str">
            <v>IM SLUCare Module 6</v>
          </cell>
          <cell r="D1261" t="str">
            <v>Di Bisceglie, Adrian M.</v>
          </cell>
          <cell r="E1261" t="str">
            <v>E40</v>
          </cell>
          <cell r="F1261" t="str">
            <v>S12</v>
          </cell>
          <cell r="G1261" t="str">
            <v>D208</v>
          </cell>
          <cell r="H1261" t="str">
            <v>Z229</v>
          </cell>
          <cell r="I1261" t="str">
            <v>81</v>
          </cell>
        </row>
        <row r="1262">
          <cell r="A1262" t="str">
            <v>887897</v>
          </cell>
          <cell r="B1262" t="str">
            <v>IM SLUCare Module 7</v>
          </cell>
          <cell r="D1262" t="str">
            <v>Di Bisceglie, Adrian M.</v>
          </cell>
          <cell r="E1262" t="str">
            <v>E40</v>
          </cell>
          <cell r="F1262" t="str">
            <v>S12</v>
          </cell>
          <cell r="G1262" t="str">
            <v>D208</v>
          </cell>
          <cell r="H1262" t="str">
            <v>Z229</v>
          </cell>
          <cell r="I1262" t="str">
            <v>81</v>
          </cell>
        </row>
        <row r="1263">
          <cell r="A1263" t="str">
            <v>887898</v>
          </cell>
          <cell r="B1263" t="str">
            <v>IM SLUCare Module 8</v>
          </cell>
          <cell r="D1263" t="str">
            <v>Di Bisceglie, Adrian M.</v>
          </cell>
          <cell r="E1263" t="str">
            <v>E40</v>
          </cell>
          <cell r="F1263" t="str">
            <v>S12</v>
          </cell>
          <cell r="G1263" t="str">
            <v>D208</v>
          </cell>
          <cell r="H1263" t="str">
            <v>Z215</v>
          </cell>
          <cell r="I1263" t="str">
            <v>81</v>
          </cell>
        </row>
        <row r="1264">
          <cell r="A1264" t="str">
            <v>887899</v>
          </cell>
          <cell r="B1264" t="str">
            <v>IM SLUCare Module 9</v>
          </cell>
          <cell r="D1264" t="str">
            <v>Di Bisceglie, Adrian M.</v>
          </cell>
          <cell r="E1264" t="str">
            <v>E40</v>
          </cell>
          <cell r="F1264" t="str">
            <v>S12</v>
          </cell>
          <cell r="G1264" t="str">
            <v>D208</v>
          </cell>
          <cell r="H1264" t="str">
            <v>Z219</v>
          </cell>
          <cell r="I1264" t="str">
            <v>81</v>
          </cell>
        </row>
        <row r="1265">
          <cell r="A1265" t="str">
            <v>888778</v>
          </cell>
          <cell r="B1265" t="str">
            <v>Rsdt Int Med Admin</v>
          </cell>
          <cell r="D1265" t="str">
            <v>Di Bisceglie, Adrian M.</v>
          </cell>
          <cell r="E1265" t="str">
            <v>E40</v>
          </cell>
          <cell r="F1265" t="str">
            <v>S12</v>
          </cell>
          <cell r="G1265" t="str">
            <v>D208</v>
          </cell>
          <cell r="H1265" t="str">
            <v>Z201</v>
          </cell>
          <cell r="I1265" t="str">
            <v>81</v>
          </cell>
        </row>
        <row r="1266">
          <cell r="A1266" t="str">
            <v>888781</v>
          </cell>
          <cell r="B1266" t="str">
            <v>Rsdt IM Rheumatology</v>
          </cell>
          <cell r="D1266" t="str">
            <v>Di Bisceglie, Adrian M.</v>
          </cell>
          <cell r="E1266" t="str">
            <v>E40</v>
          </cell>
          <cell r="F1266" t="str">
            <v>S12</v>
          </cell>
          <cell r="G1266" t="str">
            <v>D208</v>
          </cell>
          <cell r="H1266" t="str">
            <v>Z203</v>
          </cell>
          <cell r="I1266" t="str">
            <v>81</v>
          </cell>
        </row>
        <row r="1267">
          <cell r="A1267" t="str">
            <v>888786</v>
          </cell>
          <cell r="B1267" t="str">
            <v>Fel IM Intervent Car</v>
          </cell>
          <cell r="D1267" t="str">
            <v>Di Bisceglie, Adrian M.</v>
          </cell>
          <cell r="E1267" t="str">
            <v>E40</v>
          </cell>
          <cell r="F1267" t="str">
            <v>S12</v>
          </cell>
          <cell r="G1267" t="str">
            <v>D208</v>
          </cell>
          <cell r="H1267" t="str">
            <v>Z204</v>
          </cell>
          <cell r="I1267" t="str">
            <v>81</v>
          </cell>
        </row>
        <row r="1268">
          <cell r="A1268" t="str">
            <v>888788</v>
          </cell>
          <cell r="B1268" t="str">
            <v>Rsdt IM Gastroeneter</v>
          </cell>
          <cell r="D1268" t="str">
            <v>Di Bisceglie, Adrian M.</v>
          </cell>
          <cell r="E1268" t="str">
            <v>E40</v>
          </cell>
          <cell r="F1268" t="str">
            <v>S12</v>
          </cell>
          <cell r="G1268" t="str">
            <v>D208</v>
          </cell>
          <cell r="H1268" t="str">
            <v>Z215</v>
          </cell>
          <cell r="I1268" t="str">
            <v>81</v>
          </cell>
        </row>
        <row r="1269">
          <cell r="A1269" t="str">
            <v>888789</v>
          </cell>
          <cell r="B1269" t="str">
            <v>Rsdt IM Geriatrics</v>
          </cell>
          <cell r="D1269" t="str">
            <v>Di Bisceglie, Adrian M.</v>
          </cell>
          <cell r="E1269" t="str">
            <v>E40</v>
          </cell>
          <cell r="F1269" t="str">
            <v>S12</v>
          </cell>
          <cell r="G1269" t="str">
            <v>D208</v>
          </cell>
          <cell r="H1269" t="str">
            <v>Z218</v>
          </cell>
          <cell r="I1269" t="str">
            <v>81</v>
          </cell>
        </row>
        <row r="1270">
          <cell r="A1270" t="str">
            <v>888790</v>
          </cell>
          <cell r="B1270" t="str">
            <v>Rsdt IM Hem/Oncology</v>
          </cell>
          <cell r="D1270" t="str">
            <v>Di Bisceglie, Adrian M.</v>
          </cell>
          <cell r="E1270" t="str">
            <v>E40</v>
          </cell>
          <cell r="F1270" t="str">
            <v>S12</v>
          </cell>
          <cell r="G1270" t="str">
            <v>D208</v>
          </cell>
          <cell r="H1270" t="str">
            <v>Z219</v>
          </cell>
          <cell r="I1270" t="str">
            <v>81</v>
          </cell>
        </row>
        <row r="1271">
          <cell r="A1271" t="str">
            <v>888791</v>
          </cell>
          <cell r="B1271" t="str">
            <v>Rsdt IM Infect Dis</v>
          </cell>
          <cell r="D1271" t="str">
            <v>Di Bisceglie, Adrian M.</v>
          </cell>
          <cell r="E1271" t="str">
            <v>E40</v>
          </cell>
          <cell r="F1271" t="str">
            <v>S12</v>
          </cell>
          <cell r="G1271" t="str">
            <v>D208</v>
          </cell>
          <cell r="H1271" t="str">
            <v>Z220</v>
          </cell>
          <cell r="I1271" t="str">
            <v>81</v>
          </cell>
        </row>
        <row r="1272">
          <cell r="A1272" t="str">
            <v>121242</v>
          </cell>
          <cell r="B1272" t="str">
            <v>MS Multi-Cultural</v>
          </cell>
          <cell r="D1272" t="str">
            <v>Alderson, Philip O.</v>
          </cell>
          <cell r="E1272" t="str">
            <v>E40</v>
          </cell>
          <cell r="F1272" t="str">
            <v>S12</v>
          </cell>
          <cell r="G1272" t="str">
            <v>D209</v>
          </cell>
          <cell r="H1272" t="str">
            <v xml:space="preserve"> </v>
          </cell>
          <cell r="I1272" t="str">
            <v>11</v>
          </cell>
        </row>
        <row r="1273">
          <cell r="A1273" t="str">
            <v>201561</v>
          </cell>
          <cell r="B1273" t="str">
            <v>Multi-Cultur Aff-Dev</v>
          </cell>
          <cell r="D1273" t="str">
            <v>Alderson, Philip O.</v>
          </cell>
          <cell r="E1273" t="str">
            <v>E40</v>
          </cell>
          <cell r="F1273" t="str">
            <v>S12</v>
          </cell>
          <cell r="G1273" t="str">
            <v>D209</v>
          </cell>
          <cell r="H1273" t="str">
            <v xml:space="preserve"> </v>
          </cell>
          <cell r="I1273" t="str">
            <v>21</v>
          </cell>
        </row>
        <row r="1274">
          <cell r="A1274" t="str">
            <v>121227</v>
          </cell>
          <cell r="B1274" t="str">
            <v>Pharm &amp; Physiol Sci</v>
          </cell>
          <cell r="D1274" t="str">
            <v>Burris, Thomas P.</v>
          </cell>
          <cell r="E1274" t="str">
            <v>E40</v>
          </cell>
          <cell r="F1274" t="str">
            <v>S12</v>
          </cell>
          <cell r="G1274" t="str">
            <v>D210</v>
          </cell>
          <cell r="H1274" t="str">
            <v xml:space="preserve"> </v>
          </cell>
          <cell r="I1274" t="str">
            <v>11</v>
          </cell>
        </row>
        <row r="1275">
          <cell r="A1275" t="str">
            <v>121241</v>
          </cell>
          <cell r="B1275" t="str">
            <v>Ctr for Neurosci Res</v>
          </cell>
          <cell r="D1275" t="str">
            <v>Burris, Thomas P.</v>
          </cell>
          <cell r="E1275" t="str">
            <v>E40</v>
          </cell>
          <cell r="F1275" t="str">
            <v>S12</v>
          </cell>
          <cell r="G1275" t="str">
            <v>D210</v>
          </cell>
          <cell r="H1275" t="str">
            <v xml:space="preserve"> </v>
          </cell>
          <cell r="I1275" t="str">
            <v>11</v>
          </cell>
        </row>
        <row r="1276">
          <cell r="A1276" t="str">
            <v>200849</v>
          </cell>
          <cell r="B1276" t="str">
            <v>Beaumont Chair</v>
          </cell>
          <cell r="D1276" t="str">
            <v>Burris, Thomas P.</v>
          </cell>
          <cell r="E1276" t="str">
            <v>E40</v>
          </cell>
          <cell r="F1276" t="str">
            <v>S12</v>
          </cell>
          <cell r="G1276" t="str">
            <v>D210</v>
          </cell>
          <cell r="H1276" t="str">
            <v xml:space="preserve"> </v>
          </cell>
          <cell r="I1276" t="str">
            <v>21</v>
          </cell>
        </row>
        <row r="1277">
          <cell r="A1277" t="str">
            <v>203148</v>
          </cell>
          <cell r="B1277" t="str">
            <v>PPS Set Up-Burris</v>
          </cell>
          <cell r="D1277" t="str">
            <v>Burris, Thomas P.</v>
          </cell>
          <cell r="E1277" t="str">
            <v>E40</v>
          </cell>
          <cell r="F1277" t="str">
            <v>S12</v>
          </cell>
          <cell r="G1277" t="str">
            <v>D210</v>
          </cell>
          <cell r="H1277" t="str">
            <v xml:space="preserve"> </v>
          </cell>
          <cell r="I1277" t="str">
            <v>21</v>
          </cell>
        </row>
        <row r="1278">
          <cell r="A1278" t="str">
            <v>203218</v>
          </cell>
          <cell r="B1278" t="str">
            <v>PPS Set-Up Zhang</v>
          </cell>
          <cell r="D1278" t="str">
            <v>Zhang, Jinsong</v>
          </cell>
          <cell r="E1278" t="str">
            <v>E40</v>
          </cell>
          <cell r="F1278" t="str">
            <v>S12</v>
          </cell>
          <cell r="G1278" t="str">
            <v>D210</v>
          </cell>
          <cell r="H1278" t="str">
            <v xml:space="preserve"> </v>
          </cell>
          <cell r="I1278" t="str">
            <v>21</v>
          </cell>
        </row>
        <row r="1279">
          <cell r="A1279" t="str">
            <v>203228</v>
          </cell>
          <cell r="B1279" t="str">
            <v>PPS-Voigt Depart Bridge</v>
          </cell>
          <cell r="D1279" t="str">
            <v>Voigt, Mark M.</v>
          </cell>
          <cell r="E1279" t="str">
            <v>E40</v>
          </cell>
          <cell r="F1279" t="str">
            <v>S12</v>
          </cell>
          <cell r="G1279" t="str">
            <v>D210</v>
          </cell>
          <cell r="H1279" t="str">
            <v xml:space="preserve"> </v>
          </cell>
          <cell r="I1279" t="str">
            <v>21</v>
          </cell>
        </row>
        <row r="1280">
          <cell r="A1280" t="str">
            <v>203238</v>
          </cell>
          <cell r="B1280" t="str">
            <v>PPS Core Equipment</v>
          </cell>
          <cell r="D1280" t="str">
            <v>Burris, Thomas P.</v>
          </cell>
          <cell r="E1280" t="str">
            <v>E40</v>
          </cell>
          <cell r="F1280" t="str">
            <v>S12</v>
          </cell>
          <cell r="G1280" t="str">
            <v>D210</v>
          </cell>
          <cell r="H1280" t="str">
            <v xml:space="preserve"> </v>
          </cell>
          <cell r="I1280" t="str">
            <v>21</v>
          </cell>
        </row>
        <row r="1281">
          <cell r="A1281" t="str">
            <v>203239</v>
          </cell>
          <cell r="B1281" t="str">
            <v>PPS Set Up-Butler</v>
          </cell>
          <cell r="D1281" t="str">
            <v>Butler, Andrew A.</v>
          </cell>
          <cell r="E1281" t="str">
            <v>E40</v>
          </cell>
          <cell r="F1281" t="str">
            <v>S12</v>
          </cell>
          <cell r="G1281" t="str">
            <v>D210</v>
          </cell>
          <cell r="H1281" t="str">
            <v xml:space="preserve"> </v>
          </cell>
          <cell r="I1281" t="str">
            <v>21</v>
          </cell>
        </row>
        <row r="1282">
          <cell r="A1282" t="str">
            <v>203255</v>
          </cell>
          <cell r="B1282" t="str">
            <v>PPS-Egan Bridge</v>
          </cell>
          <cell r="D1282" t="str">
            <v>Egan, Terrance M.</v>
          </cell>
          <cell r="E1282" t="str">
            <v>E40</v>
          </cell>
          <cell r="F1282" t="str">
            <v>S12</v>
          </cell>
          <cell r="G1282" t="str">
            <v>D210</v>
          </cell>
          <cell r="H1282" t="str">
            <v xml:space="preserve"> </v>
          </cell>
          <cell r="I1282" t="str">
            <v>21</v>
          </cell>
        </row>
        <row r="1283">
          <cell r="A1283" t="str">
            <v>203270</v>
          </cell>
          <cell r="B1283" t="str">
            <v>PPS Set Up-Walker</v>
          </cell>
          <cell r="D1283" t="str">
            <v>Walker, John K.</v>
          </cell>
          <cell r="E1283" t="str">
            <v>E40</v>
          </cell>
          <cell r="F1283" t="str">
            <v>S12</v>
          </cell>
          <cell r="G1283" t="str">
            <v>D210</v>
          </cell>
          <cell r="H1283" t="str">
            <v xml:space="preserve"> </v>
          </cell>
          <cell r="I1283" t="str">
            <v>21</v>
          </cell>
        </row>
        <row r="1284">
          <cell r="A1284" t="str">
            <v>203381</v>
          </cell>
          <cell r="B1284" t="str">
            <v>PPS Set Up-Yosten</v>
          </cell>
          <cell r="D1284" t="str">
            <v>Yosten, Gina L.</v>
          </cell>
          <cell r="E1284" t="str">
            <v>E40</v>
          </cell>
          <cell r="F1284" t="str">
            <v>S12</v>
          </cell>
          <cell r="G1284" t="str">
            <v>D210</v>
          </cell>
          <cell r="H1284" t="str">
            <v xml:space="preserve"> </v>
          </cell>
          <cell r="I1284" t="str">
            <v>21</v>
          </cell>
        </row>
        <row r="1285">
          <cell r="A1285" t="str">
            <v>203382</v>
          </cell>
          <cell r="B1285" t="str">
            <v>PPS Set Up-Flaveny</v>
          </cell>
          <cell r="D1285" t="str">
            <v>Flaveny, Colin A.</v>
          </cell>
          <cell r="E1285" t="str">
            <v>E40</v>
          </cell>
          <cell r="F1285" t="str">
            <v>S12</v>
          </cell>
          <cell r="G1285" t="str">
            <v>D210</v>
          </cell>
          <cell r="H1285" t="str">
            <v xml:space="preserve"> </v>
          </cell>
          <cell r="I1285" t="str">
            <v>21</v>
          </cell>
        </row>
        <row r="1286">
          <cell r="A1286" t="str">
            <v>203437</v>
          </cell>
          <cell r="B1286" t="str">
            <v>PPS Set Up-El-Gendy</v>
          </cell>
          <cell r="D1286" t="str">
            <v>Elgendy, Bahaa E.</v>
          </cell>
          <cell r="E1286" t="str">
            <v>E40</v>
          </cell>
          <cell r="F1286" t="str">
            <v>S12</v>
          </cell>
          <cell r="G1286" t="str">
            <v>D210</v>
          </cell>
          <cell r="H1286" t="str">
            <v xml:space="preserve"> </v>
          </cell>
          <cell r="I1286" t="str">
            <v>21</v>
          </cell>
        </row>
        <row r="1287">
          <cell r="A1287" t="str">
            <v>230252</v>
          </cell>
          <cell r="B1287" t="str">
            <v>President's Research Fund-Salvemini</v>
          </cell>
          <cell r="D1287" t="str">
            <v>Salvemini, Daniela</v>
          </cell>
          <cell r="E1287" t="str">
            <v>E40</v>
          </cell>
          <cell r="F1287" t="str">
            <v>S12</v>
          </cell>
          <cell r="G1287" t="str">
            <v>D210</v>
          </cell>
          <cell r="H1287" t="str">
            <v xml:space="preserve"> </v>
          </cell>
          <cell r="I1287" t="str">
            <v>21</v>
          </cell>
          <cell r="J1287" t="str">
            <v>05/01/2018</v>
          </cell>
          <cell r="K1287" t="str">
            <v>04/30/2019</v>
          </cell>
        </row>
        <row r="1288">
          <cell r="A1288" t="str">
            <v>239210</v>
          </cell>
          <cell r="B1288" t="str">
            <v>P&amp;PS-Alternate</v>
          </cell>
          <cell r="D1288" t="str">
            <v>Burris, Thomas P.</v>
          </cell>
          <cell r="E1288" t="str">
            <v>E40</v>
          </cell>
          <cell r="F1288" t="str">
            <v>S12</v>
          </cell>
          <cell r="G1288" t="str">
            <v>D210</v>
          </cell>
          <cell r="H1288" t="str">
            <v xml:space="preserve"> </v>
          </cell>
          <cell r="I1288" t="str">
            <v>21</v>
          </cell>
        </row>
        <row r="1289">
          <cell r="A1289" t="str">
            <v>240008</v>
          </cell>
          <cell r="B1289" t="str">
            <v>PP Set Up-De Vera</v>
          </cell>
          <cell r="D1289" t="str">
            <v>de Vera, Ian M.</v>
          </cell>
          <cell r="E1289" t="str">
            <v>E40</v>
          </cell>
          <cell r="F1289" t="str">
            <v>S12</v>
          </cell>
          <cell r="G1289" t="str">
            <v>D210</v>
          </cell>
          <cell r="H1289" t="str">
            <v xml:space="preserve"> </v>
          </cell>
          <cell r="I1289" t="str">
            <v>21</v>
          </cell>
        </row>
        <row r="1290">
          <cell r="A1290" t="str">
            <v>240021</v>
          </cell>
          <cell r="B1290" t="str">
            <v>PPS-Chakraborty</v>
          </cell>
          <cell r="D1290" t="str">
            <v>Chakraborty, Anutosh</v>
          </cell>
          <cell r="E1290" t="str">
            <v>E40</v>
          </cell>
          <cell r="F1290" t="str">
            <v>S12</v>
          </cell>
          <cell r="G1290" t="str">
            <v>D210</v>
          </cell>
          <cell r="H1290" t="str">
            <v xml:space="preserve"> </v>
          </cell>
          <cell r="I1290" t="str">
            <v>21</v>
          </cell>
        </row>
        <row r="1291">
          <cell r="A1291" t="str">
            <v>260221</v>
          </cell>
          <cell r="B1291" t="str">
            <v>IDC Recovy-Lechner</v>
          </cell>
          <cell r="D1291" t="str">
            <v>Lechner, Andrew J.</v>
          </cell>
          <cell r="E1291" t="str">
            <v>E40</v>
          </cell>
          <cell r="F1291" t="str">
            <v>S12</v>
          </cell>
          <cell r="G1291" t="str">
            <v>D210</v>
          </cell>
          <cell r="H1291" t="str">
            <v xml:space="preserve"> </v>
          </cell>
          <cell r="I1291" t="str">
            <v>21</v>
          </cell>
        </row>
        <row r="1292">
          <cell r="A1292" t="str">
            <v>260223</v>
          </cell>
          <cell r="B1292" t="str">
            <v>IDC Recovy-Zahm</v>
          </cell>
          <cell r="D1292" t="str">
            <v>Zahm, Daniel S.</v>
          </cell>
          <cell r="E1292" t="str">
            <v>E40</v>
          </cell>
          <cell r="F1292" t="str">
            <v>S12</v>
          </cell>
          <cell r="G1292" t="str">
            <v>D210</v>
          </cell>
          <cell r="H1292" t="str">
            <v xml:space="preserve"> </v>
          </cell>
          <cell r="I1292" t="str">
            <v>21</v>
          </cell>
        </row>
        <row r="1293">
          <cell r="A1293" t="str">
            <v>260224</v>
          </cell>
          <cell r="B1293" t="str">
            <v>IDC Recovy-Salvemini</v>
          </cell>
          <cell r="D1293" t="str">
            <v>Salvemini, Daniela</v>
          </cell>
          <cell r="E1293" t="str">
            <v>E40</v>
          </cell>
          <cell r="F1293" t="str">
            <v>S12</v>
          </cell>
          <cell r="G1293" t="str">
            <v>D210</v>
          </cell>
          <cell r="H1293" t="str">
            <v xml:space="preserve"> </v>
          </cell>
          <cell r="I1293" t="str">
            <v>21</v>
          </cell>
        </row>
        <row r="1294">
          <cell r="A1294" t="str">
            <v>260228</v>
          </cell>
          <cell r="B1294" t="str">
            <v>IDC Recovy-Voigt</v>
          </cell>
          <cell r="D1294" t="str">
            <v>Voigt, Mark M.</v>
          </cell>
          <cell r="E1294" t="str">
            <v>E40</v>
          </cell>
          <cell r="F1294" t="str">
            <v>S12</v>
          </cell>
          <cell r="G1294" t="str">
            <v>D210</v>
          </cell>
          <cell r="H1294" t="str">
            <v xml:space="preserve"> </v>
          </cell>
          <cell r="I1294" t="str">
            <v>21</v>
          </cell>
        </row>
        <row r="1295">
          <cell r="A1295" t="str">
            <v>260232</v>
          </cell>
          <cell r="B1295" t="str">
            <v>IDC Recovy-Egan</v>
          </cell>
          <cell r="D1295" t="str">
            <v>Egan, Terrance M.</v>
          </cell>
          <cell r="E1295" t="str">
            <v>E40</v>
          </cell>
          <cell r="F1295" t="str">
            <v>S12</v>
          </cell>
          <cell r="G1295" t="str">
            <v>D210</v>
          </cell>
          <cell r="H1295" t="str">
            <v xml:space="preserve"> </v>
          </cell>
          <cell r="I1295" t="str">
            <v>21</v>
          </cell>
        </row>
        <row r="1296">
          <cell r="A1296" t="str">
            <v>260233</v>
          </cell>
          <cell r="B1296" t="str">
            <v>IDC Recovy-Westfall</v>
          </cell>
          <cell r="D1296" t="str">
            <v>Westfall, Thomas C.</v>
          </cell>
          <cell r="E1296" t="str">
            <v>E40</v>
          </cell>
          <cell r="F1296" t="str">
            <v>S12</v>
          </cell>
          <cell r="G1296" t="str">
            <v>D210</v>
          </cell>
          <cell r="H1296" t="str">
            <v xml:space="preserve"> </v>
          </cell>
          <cell r="I1296" t="str">
            <v>21</v>
          </cell>
        </row>
        <row r="1297">
          <cell r="A1297" t="str">
            <v>260235</v>
          </cell>
          <cell r="B1297" t="str">
            <v>IDC Recovy-Samson</v>
          </cell>
          <cell r="D1297" t="str">
            <v>Samson, Willis K.</v>
          </cell>
          <cell r="E1297" t="str">
            <v>E40</v>
          </cell>
          <cell r="F1297" t="str">
            <v>S12</v>
          </cell>
          <cell r="G1297" t="str">
            <v>D210</v>
          </cell>
          <cell r="H1297" t="str">
            <v xml:space="preserve"> </v>
          </cell>
          <cell r="I1297" t="str">
            <v>21</v>
          </cell>
        </row>
        <row r="1298">
          <cell r="A1298" t="str">
            <v>260379</v>
          </cell>
          <cell r="B1298" t="str">
            <v>IDC Recovy-Chrivia</v>
          </cell>
          <cell r="D1298" t="str">
            <v>Chrivia, John C.</v>
          </cell>
          <cell r="E1298" t="str">
            <v>E40</v>
          </cell>
          <cell r="F1298" t="str">
            <v>S12</v>
          </cell>
          <cell r="G1298" t="str">
            <v>D210</v>
          </cell>
          <cell r="H1298" t="str">
            <v xml:space="preserve"> </v>
          </cell>
          <cell r="I1298" t="str">
            <v>21</v>
          </cell>
        </row>
        <row r="1299">
          <cell r="A1299" t="str">
            <v>260432</v>
          </cell>
          <cell r="B1299" t="str">
            <v>IDC Recovery-Macarthur</v>
          </cell>
          <cell r="D1299" t="str">
            <v>Macarthur, Heather</v>
          </cell>
          <cell r="E1299" t="str">
            <v>E40</v>
          </cell>
          <cell r="F1299" t="str">
            <v>S12</v>
          </cell>
          <cell r="G1299" t="str">
            <v>D210</v>
          </cell>
          <cell r="H1299" t="str">
            <v xml:space="preserve"> </v>
          </cell>
          <cell r="I1299" t="str">
            <v>21</v>
          </cell>
        </row>
        <row r="1300">
          <cell r="A1300" t="str">
            <v>260455</v>
          </cell>
          <cell r="B1300" t="str">
            <v>IDC Recovy-Zhang</v>
          </cell>
          <cell r="D1300" t="str">
            <v>Zhang, Jinsong</v>
          </cell>
          <cell r="E1300" t="str">
            <v>E40</v>
          </cell>
          <cell r="F1300" t="str">
            <v>S12</v>
          </cell>
          <cell r="G1300" t="str">
            <v>D210</v>
          </cell>
          <cell r="H1300" t="str">
            <v xml:space="preserve"> </v>
          </cell>
          <cell r="I1300" t="str">
            <v>21</v>
          </cell>
        </row>
        <row r="1301">
          <cell r="A1301" t="str">
            <v>260472</v>
          </cell>
          <cell r="B1301" t="str">
            <v>IDC Recovy-Burris</v>
          </cell>
          <cell r="D1301" t="str">
            <v>Burris, Thomas P.</v>
          </cell>
          <cell r="E1301" t="str">
            <v>E40</v>
          </cell>
          <cell r="F1301" t="str">
            <v>S12</v>
          </cell>
          <cell r="G1301" t="str">
            <v>D210</v>
          </cell>
          <cell r="H1301" t="str">
            <v xml:space="preserve"> </v>
          </cell>
          <cell r="I1301" t="str">
            <v>21</v>
          </cell>
        </row>
        <row r="1302">
          <cell r="A1302" t="str">
            <v>260473</v>
          </cell>
          <cell r="B1302" t="str">
            <v>IDC Recovy-Butler</v>
          </cell>
          <cell r="D1302" t="str">
            <v>Butler, Andrew A.</v>
          </cell>
          <cell r="E1302" t="str">
            <v>E40</v>
          </cell>
          <cell r="F1302" t="str">
            <v>S12</v>
          </cell>
          <cell r="G1302" t="str">
            <v>D210</v>
          </cell>
          <cell r="H1302" t="str">
            <v xml:space="preserve"> </v>
          </cell>
          <cell r="I1302" t="str">
            <v>21</v>
          </cell>
        </row>
        <row r="1303">
          <cell r="A1303" t="str">
            <v>260481</v>
          </cell>
          <cell r="B1303" t="str">
            <v>IDC Recovy-Walker</v>
          </cell>
          <cell r="D1303" t="str">
            <v>Walker, John K.</v>
          </cell>
          <cell r="E1303" t="str">
            <v>E40</v>
          </cell>
          <cell r="F1303" t="str">
            <v>S12</v>
          </cell>
          <cell r="G1303" t="str">
            <v>D210</v>
          </cell>
          <cell r="H1303" t="str">
            <v xml:space="preserve"> </v>
          </cell>
          <cell r="I1303" t="str">
            <v>21</v>
          </cell>
        </row>
        <row r="1304">
          <cell r="A1304" t="str">
            <v>260572</v>
          </cell>
          <cell r="B1304" t="str">
            <v>IDC Recovy-Flaveny</v>
          </cell>
          <cell r="D1304" t="str">
            <v>Flaveny, Colin A.</v>
          </cell>
          <cell r="E1304" t="str">
            <v>E40</v>
          </cell>
          <cell r="F1304" t="str">
            <v>S12</v>
          </cell>
          <cell r="G1304" t="str">
            <v>D210</v>
          </cell>
          <cell r="H1304" t="str">
            <v xml:space="preserve"> </v>
          </cell>
          <cell r="I1304" t="str">
            <v>21</v>
          </cell>
        </row>
        <row r="1305">
          <cell r="A1305" t="str">
            <v>260591</v>
          </cell>
          <cell r="B1305" t="str">
            <v>IDC Recovy-Chakraborty</v>
          </cell>
          <cell r="D1305" t="str">
            <v>Chakraborty, Anutosh</v>
          </cell>
          <cell r="E1305" t="str">
            <v>E40</v>
          </cell>
          <cell r="F1305" t="str">
            <v>S12</v>
          </cell>
          <cell r="G1305" t="str">
            <v>D210</v>
          </cell>
          <cell r="H1305" t="str">
            <v xml:space="preserve"> </v>
          </cell>
          <cell r="I1305" t="str">
            <v>21</v>
          </cell>
        </row>
        <row r="1306">
          <cell r="A1306" t="str">
            <v>260592</v>
          </cell>
          <cell r="B1306" t="str">
            <v>IDC Recovy-Yosten</v>
          </cell>
          <cell r="D1306" t="str">
            <v>Yosten, Gina L.</v>
          </cell>
          <cell r="E1306" t="str">
            <v>E40</v>
          </cell>
          <cell r="F1306" t="str">
            <v>S12</v>
          </cell>
          <cell r="G1306" t="str">
            <v>D210</v>
          </cell>
          <cell r="H1306" t="str">
            <v xml:space="preserve"> </v>
          </cell>
          <cell r="I1306" t="str">
            <v>21</v>
          </cell>
        </row>
        <row r="1307">
          <cell r="A1307" t="str">
            <v>270707</v>
          </cell>
          <cell r="B1307" t="str">
            <v>Pharm Set Up-Salvemini</v>
          </cell>
          <cell r="D1307" t="str">
            <v>Salvemini, Daniela</v>
          </cell>
          <cell r="E1307" t="str">
            <v>E40</v>
          </cell>
          <cell r="F1307" t="str">
            <v>S12</v>
          </cell>
          <cell r="G1307" t="str">
            <v>D210</v>
          </cell>
          <cell r="H1307" t="str">
            <v xml:space="preserve"> </v>
          </cell>
          <cell r="I1307" t="str">
            <v>21</v>
          </cell>
        </row>
        <row r="1308">
          <cell r="A1308" t="str">
            <v>270711</v>
          </cell>
          <cell r="B1308" t="str">
            <v>Pharm/Phys-Ariel</v>
          </cell>
          <cell r="D1308" t="str">
            <v>Burris, Thomas P.</v>
          </cell>
          <cell r="E1308" t="str">
            <v>E40</v>
          </cell>
          <cell r="F1308" t="str">
            <v>S12</v>
          </cell>
          <cell r="G1308" t="str">
            <v>D210</v>
          </cell>
          <cell r="H1308" t="str">
            <v xml:space="preserve"> </v>
          </cell>
          <cell r="I1308" t="str">
            <v>21</v>
          </cell>
        </row>
        <row r="1309">
          <cell r="A1309" t="str">
            <v>271502</v>
          </cell>
          <cell r="B1309" t="str">
            <v>Pharm NSI-Egan</v>
          </cell>
          <cell r="D1309" t="str">
            <v>Burris, Thomas P.</v>
          </cell>
          <cell r="E1309" t="str">
            <v>E40</v>
          </cell>
          <cell r="F1309" t="str">
            <v>S12</v>
          </cell>
          <cell r="G1309" t="str">
            <v>D210</v>
          </cell>
          <cell r="H1309" t="str">
            <v xml:space="preserve"> </v>
          </cell>
          <cell r="I1309" t="str">
            <v>21</v>
          </cell>
        </row>
        <row r="1310">
          <cell r="A1310" t="str">
            <v>271506</v>
          </cell>
          <cell r="B1310" t="str">
            <v>Pharm NSI-Salvemini</v>
          </cell>
          <cell r="D1310" t="str">
            <v>Burris, Thomas P.</v>
          </cell>
          <cell r="E1310" t="str">
            <v>E40</v>
          </cell>
          <cell r="F1310" t="str">
            <v>S12</v>
          </cell>
          <cell r="G1310" t="str">
            <v>D210</v>
          </cell>
          <cell r="H1310" t="str">
            <v xml:space="preserve"> </v>
          </cell>
          <cell r="I1310" t="str">
            <v>21</v>
          </cell>
        </row>
        <row r="1311">
          <cell r="A1311" t="str">
            <v>271513</v>
          </cell>
          <cell r="B1311" t="str">
            <v>Pharm NSI-Sprague</v>
          </cell>
          <cell r="D1311" t="str">
            <v>Burris, Thomas P.</v>
          </cell>
          <cell r="E1311" t="str">
            <v>E40</v>
          </cell>
          <cell r="F1311" t="str">
            <v>S12</v>
          </cell>
          <cell r="G1311" t="str">
            <v>D210</v>
          </cell>
          <cell r="H1311" t="str">
            <v xml:space="preserve"> </v>
          </cell>
          <cell r="I1311" t="str">
            <v>21</v>
          </cell>
        </row>
        <row r="1312">
          <cell r="A1312" t="str">
            <v>271516</v>
          </cell>
          <cell r="B1312" t="str">
            <v>Pharm NSI-MacArthur</v>
          </cell>
          <cell r="D1312" t="str">
            <v>Burris, Thomas P.</v>
          </cell>
          <cell r="E1312" t="str">
            <v>E40</v>
          </cell>
          <cell r="F1312" t="str">
            <v>S12</v>
          </cell>
          <cell r="G1312" t="str">
            <v>D210</v>
          </cell>
          <cell r="H1312" t="str">
            <v xml:space="preserve"> </v>
          </cell>
          <cell r="I1312" t="str">
            <v>21</v>
          </cell>
        </row>
        <row r="1313">
          <cell r="A1313" t="str">
            <v>271520</v>
          </cell>
          <cell r="B1313" t="str">
            <v>NSI-Zahm</v>
          </cell>
          <cell r="D1313" t="str">
            <v>Burris, Thomas P.</v>
          </cell>
          <cell r="E1313" t="str">
            <v>E40</v>
          </cell>
          <cell r="F1313" t="str">
            <v>S12</v>
          </cell>
          <cell r="G1313" t="str">
            <v>D210</v>
          </cell>
          <cell r="H1313" t="str">
            <v xml:space="preserve"> </v>
          </cell>
          <cell r="I1313" t="str">
            <v>21</v>
          </cell>
        </row>
        <row r="1314">
          <cell r="A1314" t="str">
            <v>271521</v>
          </cell>
          <cell r="B1314" t="str">
            <v>Pharm NSI-Zhang</v>
          </cell>
          <cell r="D1314" t="str">
            <v>Burris, Thomas P.</v>
          </cell>
          <cell r="E1314" t="str">
            <v>E40</v>
          </cell>
          <cell r="F1314" t="str">
            <v>S12</v>
          </cell>
          <cell r="G1314" t="str">
            <v>D210</v>
          </cell>
          <cell r="H1314" t="str">
            <v xml:space="preserve"> </v>
          </cell>
          <cell r="I1314" t="str">
            <v>21</v>
          </cell>
        </row>
        <row r="1315">
          <cell r="A1315" t="str">
            <v>271522</v>
          </cell>
          <cell r="B1315" t="str">
            <v>PPS NSI-Yosten</v>
          </cell>
          <cell r="D1315" t="str">
            <v>Burris, Thomas P.</v>
          </cell>
          <cell r="E1315" t="str">
            <v>E40</v>
          </cell>
          <cell r="F1315" t="str">
            <v>S12</v>
          </cell>
          <cell r="G1315" t="str">
            <v>D210</v>
          </cell>
          <cell r="H1315" t="str">
            <v xml:space="preserve"> </v>
          </cell>
          <cell r="I1315" t="str">
            <v>21</v>
          </cell>
        </row>
        <row r="1316">
          <cell r="A1316" t="str">
            <v>271523</v>
          </cell>
          <cell r="B1316" t="str">
            <v>PPS NSI-Walker</v>
          </cell>
          <cell r="D1316" t="str">
            <v>Burris, Thomas P.</v>
          </cell>
          <cell r="E1316" t="str">
            <v>E40</v>
          </cell>
          <cell r="F1316" t="str">
            <v>S12</v>
          </cell>
          <cell r="G1316" t="str">
            <v>D210</v>
          </cell>
          <cell r="H1316" t="str">
            <v xml:space="preserve"> </v>
          </cell>
          <cell r="I1316" t="str">
            <v>21</v>
          </cell>
        </row>
        <row r="1317">
          <cell r="A1317" t="str">
            <v>271800</v>
          </cell>
          <cell r="B1317" t="str">
            <v>Pharm/Phys IC-Ariel</v>
          </cell>
          <cell r="D1317" t="str">
            <v>Burris, Thomas P.</v>
          </cell>
          <cell r="E1317" t="str">
            <v>E40</v>
          </cell>
          <cell r="F1317" t="str">
            <v>S12</v>
          </cell>
          <cell r="G1317" t="str">
            <v>D210</v>
          </cell>
          <cell r="H1317" t="str">
            <v xml:space="preserve"> </v>
          </cell>
          <cell r="I1317" t="str">
            <v>21</v>
          </cell>
        </row>
        <row r="1318">
          <cell r="A1318" t="str">
            <v>271802</v>
          </cell>
          <cell r="B1318" t="str">
            <v>Pharm IC-Zahm</v>
          </cell>
          <cell r="D1318" t="str">
            <v>Burris, Thomas P.</v>
          </cell>
          <cell r="E1318" t="str">
            <v>E40</v>
          </cell>
          <cell r="F1318" t="str">
            <v>S12</v>
          </cell>
          <cell r="G1318" t="str">
            <v>D210</v>
          </cell>
          <cell r="H1318" t="str">
            <v xml:space="preserve"> </v>
          </cell>
          <cell r="I1318" t="str">
            <v>21</v>
          </cell>
        </row>
        <row r="1319">
          <cell r="A1319" t="str">
            <v>271804</v>
          </cell>
          <cell r="B1319" t="str">
            <v>Pharm Phys Sci IC</v>
          </cell>
          <cell r="D1319" t="str">
            <v>Burris, Thomas P.</v>
          </cell>
          <cell r="E1319" t="str">
            <v>E40</v>
          </cell>
          <cell r="F1319" t="str">
            <v>S12</v>
          </cell>
          <cell r="G1319" t="str">
            <v>D210</v>
          </cell>
          <cell r="H1319" t="str">
            <v xml:space="preserve"> </v>
          </cell>
          <cell r="I1319" t="str">
            <v>21</v>
          </cell>
        </row>
        <row r="1320">
          <cell r="A1320" t="str">
            <v>292270</v>
          </cell>
          <cell r="B1320" t="str">
            <v>Pain Outcomes-Salvemini</v>
          </cell>
          <cell r="D1320" t="str">
            <v>Salvemini, Daniela</v>
          </cell>
          <cell r="E1320" t="str">
            <v>E40</v>
          </cell>
          <cell r="F1320" t="str">
            <v>S12</v>
          </cell>
          <cell r="G1320" t="str">
            <v>D210</v>
          </cell>
          <cell r="H1320" t="str">
            <v xml:space="preserve"> </v>
          </cell>
          <cell r="I1320" t="str">
            <v>21</v>
          </cell>
          <cell r="J1320" t="str">
            <v>09/26/2008</v>
          </cell>
        </row>
        <row r="1321">
          <cell r="A1321" t="str">
            <v>292314</v>
          </cell>
          <cell r="B1321" t="str">
            <v>SLUCN-Butler</v>
          </cell>
          <cell r="D1321" t="str">
            <v>Butler, Andrew A.</v>
          </cell>
          <cell r="E1321" t="str">
            <v>E40</v>
          </cell>
          <cell r="F1321" t="str">
            <v>S12</v>
          </cell>
          <cell r="G1321" t="str">
            <v>D210</v>
          </cell>
          <cell r="H1321" t="str">
            <v xml:space="preserve"> </v>
          </cell>
          <cell r="I1321" t="str">
            <v>21</v>
          </cell>
        </row>
        <row r="1322">
          <cell r="A1322" t="str">
            <v>292315</v>
          </cell>
          <cell r="B1322" t="str">
            <v>Liver Ctr Seed-Chakraborty</v>
          </cell>
          <cell r="D1322" t="str">
            <v>Chakraborty, Anutosh</v>
          </cell>
          <cell r="E1322" t="str">
            <v>E40</v>
          </cell>
          <cell r="F1322" t="str">
            <v>S12</v>
          </cell>
          <cell r="G1322" t="str">
            <v>D210</v>
          </cell>
          <cell r="H1322" t="str">
            <v xml:space="preserve"> </v>
          </cell>
          <cell r="I1322" t="str">
            <v>21</v>
          </cell>
          <cell r="J1322" t="str">
            <v>10/01/2018</v>
          </cell>
          <cell r="K1322" t="str">
            <v>09/30/2019</v>
          </cell>
        </row>
        <row r="1323">
          <cell r="A1323" t="str">
            <v>295528</v>
          </cell>
          <cell r="B1323" t="str">
            <v>Pharm &amp; Phys-Dev</v>
          </cell>
          <cell r="D1323" t="str">
            <v>Burris, Thomas P.</v>
          </cell>
          <cell r="E1323" t="str">
            <v>E40</v>
          </cell>
          <cell r="F1323" t="str">
            <v>S12</v>
          </cell>
          <cell r="G1323" t="str">
            <v>D210</v>
          </cell>
          <cell r="H1323" t="str">
            <v xml:space="preserve"> </v>
          </cell>
          <cell r="I1323" t="str">
            <v>21</v>
          </cell>
        </row>
        <row r="1324">
          <cell r="A1324" t="str">
            <v>298801</v>
          </cell>
          <cell r="B1324" t="str">
            <v>Upstate USA-Antib</v>
          </cell>
          <cell r="D1324" t="str">
            <v>Chrivia, John C.</v>
          </cell>
          <cell r="E1324" t="str">
            <v>E40</v>
          </cell>
          <cell r="F1324" t="str">
            <v>S12</v>
          </cell>
          <cell r="G1324" t="str">
            <v>D210</v>
          </cell>
          <cell r="H1324" t="str">
            <v xml:space="preserve"> </v>
          </cell>
          <cell r="I1324" t="str">
            <v>21</v>
          </cell>
        </row>
        <row r="1325">
          <cell r="A1325" t="str">
            <v>310077</v>
          </cell>
          <cell r="B1325" t="str">
            <v>Blocking bortezomib induces painful</v>
          </cell>
          <cell r="C1325" t="str">
            <v>Salvemini, Daniela</v>
          </cell>
          <cell r="D1325" t="str">
            <v>Busby, Mary L.</v>
          </cell>
          <cell r="E1325" t="str">
            <v>E40</v>
          </cell>
          <cell r="F1325" t="str">
            <v>S12</v>
          </cell>
          <cell r="G1325" t="str">
            <v>D210</v>
          </cell>
          <cell r="H1325" t="str">
            <v xml:space="preserve"> </v>
          </cell>
          <cell r="I1325" t="str">
            <v>31</v>
          </cell>
          <cell r="J1325" t="str">
            <v>10/01/2012</v>
          </cell>
          <cell r="K1325" t="str">
            <v>09/30/2016</v>
          </cell>
        </row>
        <row r="1326">
          <cell r="A1326" t="str">
            <v>310641</v>
          </cell>
          <cell r="B1326" t="str">
            <v>Clinical Evaluation of Novel Biomar</v>
          </cell>
          <cell r="C1326" t="str">
            <v>Salvemini, Daniela</v>
          </cell>
          <cell r="D1326" t="str">
            <v>Cleary, Meagan E.</v>
          </cell>
          <cell r="E1326" t="str">
            <v>E40</v>
          </cell>
          <cell r="F1326" t="str">
            <v>S12</v>
          </cell>
          <cell r="G1326" t="str">
            <v>D210</v>
          </cell>
          <cell r="H1326" t="str">
            <v xml:space="preserve"> </v>
          </cell>
          <cell r="I1326" t="str">
            <v>31</v>
          </cell>
          <cell r="J1326" t="str">
            <v>01/16/2017</v>
          </cell>
          <cell r="K1326" t="str">
            <v>01/15/2020</v>
          </cell>
        </row>
        <row r="1327">
          <cell r="A1327" t="str">
            <v>310738</v>
          </cell>
          <cell r="B1327" t="str">
            <v>A Novel Target to Restore Glucagon</v>
          </cell>
          <cell r="C1327" t="str">
            <v>Yosten, Gina L.</v>
          </cell>
          <cell r="D1327" t="str">
            <v>Cleary, Meagan E.</v>
          </cell>
          <cell r="E1327" t="str">
            <v>E40</v>
          </cell>
          <cell r="F1327" t="str">
            <v>S12</v>
          </cell>
          <cell r="G1327" t="str">
            <v>D210</v>
          </cell>
          <cell r="H1327" t="str">
            <v xml:space="preserve"> </v>
          </cell>
          <cell r="I1327" t="str">
            <v>31</v>
          </cell>
          <cell r="J1327" t="str">
            <v>11/01/2017</v>
          </cell>
          <cell r="K1327" t="str">
            <v>07/31/2019</v>
          </cell>
        </row>
        <row r="1328">
          <cell r="A1328" t="str">
            <v>310741</v>
          </cell>
          <cell r="B1328" t="str">
            <v>A Novel Ligand (Adropin)-Receptor (</v>
          </cell>
          <cell r="C1328" t="str">
            <v>Samson, Willis K.</v>
          </cell>
          <cell r="D1328" t="str">
            <v>Cleary, Meagan E.</v>
          </cell>
          <cell r="E1328" t="str">
            <v>E40</v>
          </cell>
          <cell r="F1328" t="str">
            <v>S12</v>
          </cell>
          <cell r="G1328" t="str">
            <v>D210</v>
          </cell>
          <cell r="H1328" t="str">
            <v xml:space="preserve"> </v>
          </cell>
          <cell r="I1328" t="str">
            <v>31</v>
          </cell>
          <cell r="J1328" t="str">
            <v>11/18/2017</v>
          </cell>
          <cell r="K1328" t="str">
            <v>12/31/2018</v>
          </cell>
        </row>
        <row r="1329">
          <cell r="A1329" t="str">
            <v>320563</v>
          </cell>
          <cell r="B1329" t="str">
            <v>Transport across two membranes by A</v>
          </cell>
          <cell r="C1329" t="str">
            <v>Walker, John K.</v>
          </cell>
          <cell r="D1329" t="str">
            <v>Cleary, Meagan E.</v>
          </cell>
          <cell r="E1329" t="str">
            <v>E40</v>
          </cell>
          <cell r="F1329" t="str">
            <v>S12</v>
          </cell>
          <cell r="G1329" t="str">
            <v>D210</v>
          </cell>
          <cell r="H1329" t="str">
            <v xml:space="preserve"> </v>
          </cell>
          <cell r="I1329" t="str">
            <v>31</v>
          </cell>
          <cell r="J1329" t="str">
            <v>08/01/2014</v>
          </cell>
          <cell r="K1329" t="str">
            <v>07/31/2019</v>
          </cell>
        </row>
        <row r="1330">
          <cell r="A1330" t="str">
            <v>320618</v>
          </cell>
          <cell r="B1330" t="str">
            <v>Preserving opioid analgesia using a</v>
          </cell>
          <cell r="C1330" t="str">
            <v>Salvemini, Daniela</v>
          </cell>
          <cell r="D1330" t="str">
            <v>Cleary, Meagan E.</v>
          </cell>
          <cell r="E1330" t="str">
            <v>E40</v>
          </cell>
          <cell r="F1330" t="str">
            <v>S12</v>
          </cell>
          <cell r="G1330" t="str">
            <v>D210</v>
          </cell>
          <cell r="H1330" t="str">
            <v xml:space="preserve"> </v>
          </cell>
          <cell r="I1330" t="str">
            <v>31</v>
          </cell>
          <cell r="J1330" t="str">
            <v>07/01/2015</v>
          </cell>
          <cell r="K1330" t="str">
            <v>06/30/2018</v>
          </cell>
        </row>
        <row r="1331">
          <cell r="A1331" t="str">
            <v>320629</v>
          </cell>
          <cell r="B1331" t="str">
            <v>Angiotensin receptor regulation by</v>
          </cell>
          <cell r="C1331" t="str">
            <v>Samson, Willis K.</v>
          </cell>
          <cell r="D1331" t="str">
            <v>Cleary, Meagan E.</v>
          </cell>
          <cell r="E1331" t="str">
            <v>E40</v>
          </cell>
          <cell r="F1331" t="str">
            <v>S12</v>
          </cell>
          <cell r="G1331" t="str">
            <v>D210</v>
          </cell>
          <cell r="H1331" t="str">
            <v xml:space="preserve"> </v>
          </cell>
          <cell r="I1331" t="str">
            <v>31</v>
          </cell>
          <cell r="J1331" t="str">
            <v>06/01/2015</v>
          </cell>
          <cell r="K1331" t="str">
            <v>05/31/2018</v>
          </cell>
        </row>
        <row r="1332">
          <cell r="A1332" t="str">
            <v>320735</v>
          </cell>
          <cell r="B1332" t="str">
            <v>Development of RORalpha and RORgamm</v>
          </cell>
          <cell r="C1332" t="str">
            <v>Burris, Thomas P.</v>
          </cell>
          <cell r="D1332" t="str">
            <v>Cleary, Meagan E.</v>
          </cell>
          <cell r="E1332" t="str">
            <v>E40</v>
          </cell>
          <cell r="F1332" t="str">
            <v>S12</v>
          </cell>
          <cell r="G1332" t="str">
            <v>D210</v>
          </cell>
          <cell r="H1332" t="str">
            <v xml:space="preserve"> </v>
          </cell>
          <cell r="I1332" t="str">
            <v>31</v>
          </cell>
          <cell r="J1332" t="str">
            <v>02/16/2016</v>
          </cell>
          <cell r="K1332" t="str">
            <v>01/31/2021</v>
          </cell>
        </row>
        <row r="1333">
          <cell r="A1333" t="str">
            <v>320766</v>
          </cell>
          <cell r="B1333" t="str">
            <v>Angiotensin receptor regulation by</v>
          </cell>
          <cell r="C1333" t="str">
            <v>Samson, Willis K.</v>
          </cell>
          <cell r="D1333" t="str">
            <v>Cleary, Meagan E.</v>
          </cell>
          <cell r="E1333" t="str">
            <v>E40</v>
          </cell>
          <cell r="F1333" t="str">
            <v>S12</v>
          </cell>
          <cell r="G1333" t="str">
            <v>D210</v>
          </cell>
          <cell r="H1333" t="str">
            <v xml:space="preserve"> </v>
          </cell>
          <cell r="I1333" t="str">
            <v>31</v>
          </cell>
          <cell r="J1333" t="str">
            <v>09/15/2015</v>
          </cell>
          <cell r="K1333" t="str">
            <v>05/31/2017</v>
          </cell>
        </row>
        <row r="1334">
          <cell r="A1334" t="str">
            <v>320777</v>
          </cell>
          <cell r="B1334" t="str">
            <v>Convergent Versus Parallel Stiatal</v>
          </cell>
          <cell r="C1334" t="str">
            <v>Zahm, Daniel S.</v>
          </cell>
          <cell r="D1334" t="str">
            <v>Cleary, Meagan E.</v>
          </cell>
          <cell r="E1334" t="str">
            <v>E40</v>
          </cell>
          <cell r="F1334" t="str">
            <v>S12</v>
          </cell>
          <cell r="G1334" t="str">
            <v>D210</v>
          </cell>
          <cell r="H1334" t="str">
            <v xml:space="preserve"> </v>
          </cell>
          <cell r="I1334" t="str">
            <v>31</v>
          </cell>
          <cell r="J1334" t="str">
            <v>05/01/2016</v>
          </cell>
          <cell r="K1334" t="str">
            <v>04/30/2019</v>
          </cell>
        </row>
        <row r="1335">
          <cell r="A1335" t="str">
            <v>320782</v>
          </cell>
          <cell r="B1335" t="str">
            <v>A3AR Agonists to Prevent Chemothera</v>
          </cell>
          <cell r="C1335" t="str">
            <v>Salvemini, Daniela</v>
          </cell>
          <cell r="D1335" t="str">
            <v>Cleary, Meagan E.</v>
          </cell>
          <cell r="E1335" t="str">
            <v>E40</v>
          </cell>
          <cell r="F1335" t="str">
            <v>S12</v>
          </cell>
          <cell r="G1335" t="str">
            <v>D210</v>
          </cell>
          <cell r="H1335" t="str">
            <v xml:space="preserve"> </v>
          </cell>
          <cell r="I1335" t="str">
            <v>31</v>
          </cell>
          <cell r="J1335" t="str">
            <v>04/01/2016</v>
          </cell>
          <cell r="K1335" t="str">
            <v>03/31/2019</v>
          </cell>
        </row>
        <row r="1336">
          <cell r="A1336" t="str">
            <v>320805</v>
          </cell>
          <cell r="B1336" t="str">
            <v>Selective regulation of the calcium</v>
          </cell>
          <cell r="C1336" t="str">
            <v>Egan, Terrance M.</v>
          </cell>
          <cell r="D1336" t="str">
            <v>Busby, Mary L.</v>
          </cell>
          <cell r="E1336" t="str">
            <v>E40</v>
          </cell>
          <cell r="F1336" t="str">
            <v>S12</v>
          </cell>
          <cell r="G1336" t="str">
            <v>D210</v>
          </cell>
          <cell r="H1336" t="str">
            <v xml:space="preserve"> </v>
          </cell>
          <cell r="I1336" t="str">
            <v>31</v>
          </cell>
          <cell r="J1336" t="str">
            <v>08/01/2016</v>
          </cell>
          <cell r="K1336" t="str">
            <v>04/30/2020</v>
          </cell>
        </row>
        <row r="1337">
          <cell r="A1337" t="str">
            <v>320828</v>
          </cell>
          <cell r="B1337" t="str">
            <v>ERRgamma Agonists to Treat Muscular</v>
          </cell>
          <cell r="C1337" t="str">
            <v>Burris, Thomas P.</v>
          </cell>
          <cell r="D1337" t="str">
            <v>Cleary, Meagan E.</v>
          </cell>
          <cell r="E1337" t="str">
            <v>E40</v>
          </cell>
          <cell r="F1337" t="str">
            <v>S12</v>
          </cell>
          <cell r="G1337" t="str">
            <v>D210</v>
          </cell>
          <cell r="H1337" t="str">
            <v xml:space="preserve"> </v>
          </cell>
          <cell r="I1337" t="str">
            <v>31</v>
          </cell>
          <cell r="J1337" t="str">
            <v>08/01/2016</v>
          </cell>
          <cell r="K1337" t="str">
            <v>07/31/2019</v>
          </cell>
        </row>
        <row r="1338">
          <cell r="A1338" t="str">
            <v>320835</v>
          </cell>
          <cell r="B1338" t="str">
            <v>Peripherally Restricted to REV-ERB</v>
          </cell>
          <cell r="C1338" t="str">
            <v>Walker, John K.</v>
          </cell>
          <cell r="D1338" t="str">
            <v>Cleary, Meagan E.</v>
          </cell>
          <cell r="E1338" t="str">
            <v>E40</v>
          </cell>
          <cell r="F1338" t="str">
            <v>S12</v>
          </cell>
          <cell r="G1338" t="str">
            <v>D210</v>
          </cell>
          <cell r="H1338" t="str">
            <v xml:space="preserve"> </v>
          </cell>
          <cell r="I1338" t="str">
            <v>31</v>
          </cell>
          <cell r="J1338" t="str">
            <v>09/01/2016</v>
          </cell>
          <cell r="K1338" t="str">
            <v>08/31/2020</v>
          </cell>
        </row>
        <row r="1339">
          <cell r="A1339" t="str">
            <v>320918</v>
          </cell>
          <cell r="B1339" t="str">
            <v>Treating prostate cancer by pharmac</v>
          </cell>
          <cell r="C1339" t="str">
            <v>Flaveny, Colin A.</v>
          </cell>
          <cell r="D1339" t="str">
            <v>Cleary, Meagan E.</v>
          </cell>
          <cell r="E1339" t="str">
            <v>E40</v>
          </cell>
          <cell r="F1339" t="str">
            <v>S12</v>
          </cell>
          <cell r="G1339" t="str">
            <v>D210</v>
          </cell>
          <cell r="H1339" t="str">
            <v xml:space="preserve"> </v>
          </cell>
          <cell r="I1339" t="str">
            <v>31</v>
          </cell>
          <cell r="J1339" t="str">
            <v>06/15/2017</v>
          </cell>
          <cell r="K1339" t="str">
            <v>05/31/2019</v>
          </cell>
        </row>
        <row r="1340">
          <cell r="A1340" t="str">
            <v>320948</v>
          </cell>
          <cell r="B1340" t="str">
            <v>Pharmacological Sciences Training G</v>
          </cell>
          <cell r="C1340" t="str">
            <v>Egan, Terrance M.</v>
          </cell>
          <cell r="D1340" t="str">
            <v>Cleary, Meagan E.</v>
          </cell>
          <cell r="E1340" t="str">
            <v>E40</v>
          </cell>
          <cell r="F1340" t="str">
            <v>S12</v>
          </cell>
          <cell r="G1340" t="str">
            <v>D210</v>
          </cell>
          <cell r="H1340" t="str">
            <v xml:space="preserve"> </v>
          </cell>
          <cell r="I1340" t="str">
            <v>31</v>
          </cell>
          <cell r="J1340" t="str">
            <v>07/01/2017</v>
          </cell>
          <cell r="K1340" t="str">
            <v>06/30/2018</v>
          </cell>
        </row>
        <row r="1341">
          <cell r="A1341" t="str">
            <v>320980</v>
          </cell>
          <cell r="B1341" t="str">
            <v>Neurovascular Protection by Adropin</v>
          </cell>
          <cell r="C1341" t="str">
            <v>Butler, Andrew A.</v>
          </cell>
          <cell r="D1341" t="str">
            <v>Cleary, Meagan E.</v>
          </cell>
          <cell r="E1341" t="str">
            <v>E40</v>
          </cell>
          <cell r="F1341" t="str">
            <v>S12</v>
          </cell>
          <cell r="G1341" t="str">
            <v>D210</v>
          </cell>
          <cell r="H1341" t="str">
            <v xml:space="preserve"> </v>
          </cell>
          <cell r="I1341" t="str">
            <v>31</v>
          </cell>
          <cell r="J1341" t="str">
            <v>09/30/2017</v>
          </cell>
          <cell r="K1341" t="str">
            <v>08/31/2019</v>
          </cell>
        </row>
        <row r="1342">
          <cell r="A1342" t="str">
            <v>320981</v>
          </cell>
          <cell r="B1342" t="str">
            <v>Inositol hexakisphosphate kinase-1</v>
          </cell>
          <cell r="C1342" t="str">
            <v>Chakraborty, Anutosh</v>
          </cell>
          <cell r="D1342" t="str">
            <v>Cleary, Meagan E.</v>
          </cell>
          <cell r="E1342" t="str">
            <v>E40</v>
          </cell>
          <cell r="F1342" t="str">
            <v>S12</v>
          </cell>
          <cell r="G1342" t="str">
            <v>D210</v>
          </cell>
          <cell r="H1342" t="str">
            <v xml:space="preserve"> </v>
          </cell>
          <cell r="I1342" t="str">
            <v>31</v>
          </cell>
          <cell r="J1342" t="str">
            <v>11/15/2017</v>
          </cell>
          <cell r="K1342" t="str">
            <v>03/31/2020</v>
          </cell>
        </row>
        <row r="1343">
          <cell r="A1343" t="str">
            <v>321007</v>
          </cell>
          <cell r="B1343" t="str">
            <v>Optimization of efflux avoidance an</v>
          </cell>
          <cell r="C1343" t="str">
            <v>Walker, John K.</v>
          </cell>
          <cell r="D1343" t="str">
            <v>Cleary, Meagan E.</v>
          </cell>
          <cell r="E1343" t="str">
            <v>E40</v>
          </cell>
          <cell r="F1343" t="str">
            <v>S12</v>
          </cell>
          <cell r="G1343" t="str">
            <v>D210</v>
          </cell>
          <cell r="H1343" t="str">
            <v xml:space="preserve"> </v>
          </cell>
          <cell r="I1343" t="str">
            <v>31</v>
          </cell>
          <cell r="J1343" t="str">
            <v>02/07/2018</v>
          </cell>
          <cell r="K1343" t="str">
            <v>01/31/2020</v>
          </cell>
        </row>
        <row r="1344">
          <cell r="A1344" t="str">
            <v>321011</v>
          </cell>
          <cell r="B1344" t="str">
            <v>Non-Narcotic Based Therapeutics for</v>
          </cell>
          <cell r="C1344" t="str">
            <v>Salvemini, Daniela</v>
          </cell>
          <cell r="D1344" t="str">
            <v>Meshey, Karla M.</v>
          </cell>
          <cell r="E1344" t="str">
            <v>E40</v>
          </cell>
          <cell r="F1344" t="str">
            <v>S12</v>
          </cell>
          <cell r="G1344" t="str">
            <v>D210</v>
          </cell>
          <cell r="H1344" t="str">
            <v xml:space="preserve"> </v>
          </cell>
          <cell r="I1344" t="str">
            <v>31</v>
          </cell>
          <cell r="J1344" t="str">
            <v>03/01/2018</v>
          </cell>
          <cell r="K1344" t="str">
            <v>02/28/2019</v>
          </cell>
        </row>
        <row r="1345">
          <cell r="A1345" t="str">
            <v>321047</v>
          </cell>
          <cell r="B1345" t="str">
            <v>Pharmacological Sciences Training G</v>
          </cell>
          <cell r="C1345" t="str">
            <v>Egan, Terrance M.</v>
          </cell>
          <cell r="D1345" t="str">
            <v>Cleary, Meagan E.</v>
          </cell>
          <cell r="E1345" t="str">
            <v>E40</v>
          </cell>
          <cell r="F1345" t="str">
            <v>S12</v>
          </cell>
          <cell r="G1345" t="str">
            <v>D210</v>
          </cell>
          <cell r="H1345" t="str">
            <v xml:space="preserve"> </v>
          </cell>
          <cell r="I1345" t="str">
            <v>31</v>
          </cell>
          <cell r="J1345" t="str">
            <v>07/01/2018</v>
          </cell>
          <cell r="K1345" t="str">
            <v>06/30/2019</v>
          </cell>
        </row>
        <row r="1346">
          <cell r="A1346" t="str">
            <v>321081</v>
          </cell>
          <cell r="B1346" t="str">
            <v>Neurovascular Protection by Adropin</v>
          </cell>
          <cell r="C1346" t="str">
            <v>Butler, Andrew A.</v>
          </cell>
          <cell r="D1346" t="str">
            <v>Cleary, Meagan E.</v>
          </cell>
          <cell r="E1346" t="str">
            <v>E40</v>
          </cell>
          <cell r="F1346" t="str">
            <v>S12</v>
          </cell>
          <cell r="G1346" t="str">
            <v>D210</v>
          </cell>
          <cell r="H1346" t="str">
            <v xml:space="preserve"> </v>
          </cell>
          <cell r="I1346" t="str">
            <v>31</v>
          </cell>
          <cell r="J1346" t="str">
            <v>09/01/2018</v>
          </cell>
          <cell r="K1346" t="str">
            <v>05/31/2019</v>
          </cell>
        </row>
        <row r="1347">
          <cell r="A1347" t="str">
            <v>321086</v>
          </cell>
          <cell r="B1347" t="str">
            <v>Role of adropin in maintaining cogn</v>
          </cell>
          <cell r="C1347" t="str">
            <v>Butler, Andrew A.</v>
          </cell>
          <cell r="D1347" t="str">
            <v>Cleary, Meagan E.</v>
          </cell>
          <cell r="E1347" t="str">
            <v>E40</v>
          </cell>
          <cell r="F1347" t="str">
            <v>S12</v>
          </cell>
          <cell r="G1347" t="str">
            <v>D210</v>
          </cell>
          <cell r="H1347" t="str">
            <v xml:space="preserve"> </v>
          </cell>
          <cell r="I1347" t="str">
            <v>31</v>
          </cell>
          <cell r="J1347" t="str">
            <v>09/01/2018</v>
          </cell>
          <cell r="K1347" t="str">
            <v>08/31/2020</v>
          </cell>
        </row>
        <row r="1348">
          <cell r="A1348" t="str">
            <v>321087</v>
          </cell>
          <cell r="B1348" t="str">
            <v>A3AR agonists as a novel approach t</v>
          </cell>
          <cell r="C1348" t="str">
            <v>Salvemini, Daniela</v>
          </cell>
          <cell r="D1348" t="str">
            <v>Cleary, Meagan E.</v>
          </cell>
          <cell r="E1348" t="str">
            <v>E40</v>
          </cell>
          <cell r="F1348" t="str">
            <v>S12</v>
          </cell>
          <cell r="G1348" t="str">
            <v>D210</v>
          </cell>
          <cell r="H1348" t="str">
            <v xml:space="preserve"> </v>
          </cell>
          <cell r="I1348" t="str">
            <v>31</v>
          </cell>
          <cell r="J1348" t="str">
            <v>08/09/2018</v>
          </cell>
          <cell r="K1348" t="str">
            <v>07/31/2023</v>
          </cell>
        </row>
        <row r="1349">
          <cell r="A1349" t="str">
            <v>321105</v>
          </cell>
          <cell r="B1349" t="str">
            <v>ERRgamma Agonists to Treat Muscular</v>
          </cell>
          <cell r="C1349" t="str">
            <v>Walker, John K.</v>
          </cell>
          <cell r="D1349" t="str">
            <v>Cleary, Meagan E.</v>
          </cell>
          <cell r="E1349" t="str">
            <v>E40</v>
          </cell>
          <cell r="F1349" t="str">
            <v>S12</v>
          </cell>
          <cell r="G1349" t="str">
            <v>D210</v>
          </cell>
          <cell r="H1349" t="str">
            <v xml:space="preserve"> </v>
          </cell>
          <cell r="I1349" t="str">
            <v>31</v>
          </cell>
          <cell r="J1349" t="str">
            <v>08/01/2018</v>
          </cell>
          <cell r="K1349" t="str">
            <v>07/31/2019</v>
          </cell>
        </row>
        <row r="1350">
          <cell r="A1350" t="str">
            <v>321117</v>
          </cell>
          <cell r="B1350" t="str">
            <v>Role of opioid-induced S1P/S1PR1 ax</v>
          </cell>
          <cell r="C1350" t="str">
            <v>Salvemini, Daniela</v>
          </cell>
          <cell r="D1350" t="str">
            <v>Cleary, Meagan E.</v>
          </cell>
          <cell r="E1350" t="str">
            <v>E40</v>
          </cell>
          <cell r="F1350" t="str">
            <v>S12</v>
          </cell>
          <cell r="G1350" t="str">
            <v>D210</v>
          </cell>
          <cell r="H1350" t="str">
            <v xml:space="preserve"> </v>
          </cell>
          <cell r="I1350" t="str">
            <v>31</v>
          </cell>
          <cell r="J1350" t="str">
            <v>08/01/2018</v>
          </cell>
          <cell r="K1350" t="str">
            <v>06/30/2021</v>
          </cell>
        </row>
        <row r="1351">
          <cell r="A1351" t="str">
            <v>321119</v>
          </cell>
          <cell r="B1351" t="str">
            <v>Integrative Physiology of Obesity</v>
          </cell>
          <cell r="C1351" t="str">
            <v>Yosten, Gina L.</v>
          </cell>
          <cell r="D1351" t="str">
            <v>Cleary, Meagan E.</v>
          </cell>
          <cell r="E1351" t="str">
            <v>E40</v>
          </cell>
          <cell r="F1351" t="str">
            <v>S12</v>
          </cell>
          <cell r="G1351" t="str">
            <v>D210</v>
          </cell>
          <cell r="H1351" t="str">
            <v xml:space="preserve"> </v>
          </cell>
          <cell r="I1351" t="str">
            <v>31</v>
          </cell>
          <cell r="J1351" t="str">
            <v>09/14/2018</v>
          </cell>
          <cell r="K1351" t="str">
            <v>06/30/2023</v>
          </cell>
        </row>
        <row r="1352">
          <cell r="A1352" t="str">
            <v>400458</v>
          </cell>
          <cell r="B1352" t="str">
            <v>D'Agrosa Lectureship</v>
          </cell>
          <cell r="D1352" t="str">
            <v>Burris, Thomas P.</v>
          </cell>
          <cell r="E1352" t="str">
            <v>E40</v>
          </cell>
          <cell r="F1352" t="str">
            <v>S12</v>
          </cell>
          <cell r="G1352" t="str">
            <v>D210</v>
          </cell>
          <cell r="H1352" t="str">
            <v xml:space="preserve"> </v>
          </cell>
          <cell r="I1352" t="str">
            <v>41</v>
          </cell>
        </row>
        <row r="1353">
          <cell r="A1353" t="str">
            <v>400616</v>
          </cell>
          <cell r="B1353" t="str">
            <v>Love John A Memorial</v>
          </cell>
          <cell r="D1353" t="str">
            <v>Burris, Thomas P.</v>
          </cell>
          <cell r="E1353" t="str">
            <v>E40</v>
          </cell>
          <cell r="F1353" t="str">
            <v>S12</v>
          </cell>
          <cell r="G1353" t="str">
            <v>D210</v>
          </cell>
          <cell r="H1353" t="str">
            <v xml:space="preserve"> </v>
          </cell>
          <cell r="I1353" t="str">
            <v>41</v>
          </cell>
        </row>
        <row r="1354">
          <cell r="A1354" t="str">
            <v>121228</v>
          </cell>
          <cell r="B1354" t="str">
            <v>Community Medicine</v>
          </cell>
          <cell r="D1354" t="str">
            <v>Jacobs, Christine K.</v>
          </cell>
          <cell r="E1354" t="str">
            <v>E40</v>
          </cell>
          <cell r="F1354" t="str">
            <v>S12</v>
          </cell>
          <cell r="G1354" t="str">
            <v>D211</v>
          </cell>
          <cell r="H1354" t="str">
            <v xml:space="preserve"> </v>
          </cell>
          <cell r="I1354" t="str">
            <v>11</v>
          </cell>
        </row>
        <row r="1355">
          <cell r="A1355" t="str">
            <v>181221</v>
          </cell>
          <cell r="B1355" t="str">
            <v>Community Medicine</v>
          </cell>
          <cell r="D1355" t="str">
            <v>Jacobs, Christine K.</v>
          </cell>
          <cell r="E1355" t="str">
            <v>E40</v>
          </cell>
          <cell r="F1355" t="str">
            <v>S12</v>
          </cell>
          <cell r="G1355" t="str">
            <v>D211</v>
          </cell>
          <cell r="H1355" t="str">
            <v xml:space="preserve"> </v>
          </cell>
          <cell r="I1355" t="str">
            <v>11</v>
          </cell>
        </row>
        <row r="1356">
          <cell r="A1356" t="str">
            <v>181222</v>
          </cell>
          <cell r="B1356" t="str">
            <v>HSC Endow Sub-Com Md</v>
          </cell>
          <cell r="D1356" t="str">
            <v>Jacobs, Christine K.</v>
          </cell>
          <cell r="E1356" t="str">
            <v>E40</v>
          </cell>
          <cell r="F1356" t="str">
            <v>S12</v>
          </cell>
          <cell r="G1356" t="str">
            <v>D211</v>
          </cell>
          <cell r="H1356" t="str">
            <v xml:space="preserve"> </v>
          </cell>
          <cell r="I1356" t="str">
            <v>11</v>
          </cell>
        </row>
        <row r="1357">
          <cell r="A1357" t="str">
            <v>200337</v>
          </cell>
          <cell r="B1357" t="str">
            <v>Community Health Ed</v>
          </cell>
          <cell r="D1357" t="str">
            <v>Jacobs, Christine K.</v>
          </cell>
          <cell r="E1357" t="str">
            <v>E40</v>
          </cell>
          <cell r="F1357" t="str">
            <v>S12</v>
          </cell>
          <cell r="G1357" t="str">
            <v>D211</v>
          </cell>
          <cell r="H1357" t="str">
            <v xml:space="preserve"> </v>
          </cell>
          <cell r="I1357" t="str">
            <v>21</v>
          </cell>
        </row>
        <row r="1358">
          <cell r="A1358" t="str">
            <v>200496</v>
          </cell>
          <cell r="B1358" t="str">
            <v>Behavioral Medicine</v>
          </cell>
          <cell r="D1358" t="str">
            <v>Jacobs, Christine K.</v>
          </cell>
          <cell r="E1358" t="str">
            <v>E40</v>
          </cell>
          <cell r="F1358" t="str">
            <v>S12</v>
          </cell>
          <cell r="G1358" t="str">
            <v>D211</v>
          </cell>
          <cell r="H1358" t="str">
            <v xml:space="preserve"> </v>
          </cell>
          <cell r="I1358" t="str">
            <v>21</v>
          </cell>
        </row>
        <row r="1359">
          <cell r="A1359" t="str">
            <v>200514</v>
          </cell>
          <cell r="B1359" t="str">
            <v>Family Medicine</v>
          </cell>
          <cell r="D1359" t="str">
            <v>Jacobs, Christine K.</v>
          </cell>
          <cell r="E1359" t="str">
            <v>E40</v>
          </cell>
          <cell r="F1359" t="str">
            <v>S12</v>
          </cell>
          <cell r="G1359" t="str">
            <v>D211</v>
          </cell>
          <cell r="H1359" t="str">
            <v xml:space="preserve"> </v>
          </cell>
          <cell r="I1359" t="str">
            <v>21</v>
          </cell>
        </row>
        <row r="1360">
          <cell r="A1360" t="str">
            <v>201113</v>
          </cell>
          <cell r="B1360" t="str">
            <v>Comm Fam Med IC</v>
          </cell>
          <cell r="D1360" t="str">
            <v>Jacobs, Christine K.</v>
          </cell>
          <cell r="E1360" t="str">
            <v>E40</v>
          </cell>
          <cell r="F1360" t="str">
            <v>S12</v>
          </cell>
          <cell r="G1360" t="str">
            <v>D211</v>
          </cell>
          <cell r="H1360" t="str">
            <v xml:space="preserve"> </v>
          </cell>
          <cell r="I1360" t="str">
            <v>21</v>
          </cell>
        </row>
        <row r="1361">
          <cell r="A1361" t="str">
            <v>201589</v>
          </cell>
          <cell r="B1361" t="str">
            <v>Com Med Chair Set Up</v>
          </cell>
          <cell r="D1361" t="str">
            <v>Jacobs, Christine K.</v>
          </cell>
          <cell r="E1361" t="str">
            <v>E40</v>
          </cell>
          <cell r="F1361" t="str">
            <v>S12</v>
          </cell>
          <cell r="G1361" t="str">
            <v>D211</v>
          </cell>
          <cell r="H1361" t="str">
            <v xml:space="preserve"> </v>
          </cell>
          <cell r="I1361" t="str">
            <v>21</v>
          </cell>
        </row>
        <row r="1362">
          <cell r="A1362" t="str">
            <v>201635</v>
          </cell>
          <cell r="B1362" t="str">
            <v>Rsdt Family Practice</v>
          </cell>
          <cell r="D1362" t="str">
            <v>Jacobs, Christine K.</v>
          </cell>
          <cell r="E1362" t="str">
            <v>E40</v>
          </cell>
          <cell r="F1362" t="str">
            <v>S12</v>
          </cell>
          <cell r="G1362" t="str">
            <v>D211</v>
          </cell>
          <cell r="H1362" t="str">
            <v xml:space="preserve"> </v>
          </cell>
          <cell r="I1362" t="str">
            <v>21</v>
          </cell>
        </row>
        <row r="1363">
          <cell r="A1363" t="str">
            <v>201808</v>
          </cell>
          <cell r="B1363" t="str">
            <v>Behavioral Med Resea</v>
          </cell>
          <cell r="D1363" t="str">
            <v>Jacobs, Christine K.</v>
          </cell>
          <cell r="E1363" t="str">
            <v>E40</v>
          </cell>
          <cell r="F1363" t="str">
            <v>S12</v>
          </cell>
          <cell r="G1363" t="str">
            <v>D211</v>
          </cell>
          <cell r="H1363" t="str">
            <v xml:space="preserve"> </v>
          </cell>
          <cell r="I1363" t="str">
            <v>21</v>
          </cell>
        </row>
        <row r="1364">
          <cell r="A1364" t="str">
            <v>202112</v>
          </cell>
          <cell r="B1364" t="str">
            <v>CFM Res Dev Fund</v>
          </cell>
          <cell r="D1364" t="str">
            <v>Jacobs, Christine K.</v>
          </cell>
          <cell r="E1364" t="str">
            <v>E40</v>
          </cell>
          <cell r="F1364" t="str">
            <v>S12</v>
          </cell>
          <cell r="G1364" t="str">
            <v>D211</v>
          </cell>
          <cell r="H1364" t="str">
            <v xml:space="preserve"> </v>
          </cell>
          <cell r="I1364" t="str">
            <v>21</v>
          </cell>
        </row>
        <row r="1365">
          <cell r="A1365" t="str">
            <v>202598</v>
          </cell>
          <cell r="B1365" t="str">
            <v>Chairman Recruitment</v>
          </cell>
          <cell r="D1365" t="str">
            <v>Jacobs, Christine K.</v>
          </cell>
          <cell r="E1365" t="str">
            <v>E40</v>
          </cell>
          <cell r="F1365" t="str">
            <v>S12</v>
          </cell>
          <cell r="G1365" t="str">
            <v>D211</v>
          </cell>
          <cell r="H1365" t="str">
            <v xml:space="preserve"> </v>
          </cell>
          <cell r="I1365" t="str">
            <v>21</v>
          </cell>
        </row>
        <row r="1366">
          <cell r="A1366" t="str">
            <v>202707</v>
          </cell>
          <cell r="B1366" t="str">
            <v>Fam Med Resid StL</v>
          </cell>
          <cell r="D1366" t="str">
            <v>Jacobs, Christine K.</v>
          </cell>
          <cell r="E1366" t="str">
            <v>E40</v>
          </cell>
          <cell r="F1366" t="str">
            <v>S12</v>
          </cell>
          <cell r="G1366" t="str">
            <v>D211</v>
          </cell>
          <cell r="H1366" t="str">
            <v xml:space="preserve"> </v>
          </cell>
          <cell r="I1366" t="str">
            <v>21</v>
          </cell>
        </row>
        <row r="1367">
          <cell r="A1367" t="str">
            <v>202895</v>
          </cell>
          <cell r="B1367" t="str">
            <v>Heaney Research Fund</v>
          </cell>
          <cell r="D1367" t="str">
            <v>Jacobs, Christine K.</v>
          </cell>
          <cell r="E1367" t="str">
            <v>E40</v>
          </cell>
          <cell r="F1367" t="str">
            <v>S12</v>
          </cell>
          <cell r="G1367" t="str">
            <v>D211</v>
          </cell>
          <cell r="H1367" t="str">
            <v xml:space="preserve"> </v>
          </cell>
          <cell r="I1367" t="str">
            <v>21</v>
          </cell>
        </row>
        <row r="1368">
          <cell r="A1368" t="str">
            <v>203301</v>
          </cell>
          <cell r="B1368" t="str">
            <v>Everest Fdn - MPH - FCM</v>
          </cell>
          <cell r="D1368" t="str">
            <v>Jacobs, Christine K.</v>
          </cell>
          <cell r="E1368" t="str">
            <v>E40</v>
          </cell>
          <cell r="F1368" t="str">
            <v>S12</v>
          </cell>
          <cell r="G1368" t="str">
            <v>D211</v>
          </cell>
          <cell r="H1368" t="str">
            <v xml:space="preserve"> </v>
          </cell>
          <cell r="I1368" t="str">
            <v>21</v>
          </cell>
        </row>
        <row r="1369">
          <cell r="A1369" t="str">
            <v>203302</v>
          </cell>
          <cell r="B1369" t="str">
            <v>Everest Fdn - Residents - FCM</v>
          </cell>
          <cell r="D1369" t="str">
            <v>Jacobs, Christine K.</v>
          </cell>
          <cell r="E1369" t="str">
            <v>E40</v>
          </cell>
          <cell r="F1369" t="str">
            <v>S12</v>
          </cell>
          <cell r="G1369" t="str">
            <v>D211</v>
          </cell>
          <cell r="H1369" t="str">
            <v xml:space="preserve"> </v>
          </cell>
          <cell r="I1369" t="str">
            <v>21</v>
          </cell>
        </row>
        <row r="1370">
          <cell r="A1370" t="str">
            <v>203303</v>
          </cell>
          <cell r="B1370" t="str">
            <v>Everest Fdn - Vis Res Fel - FCM</v>
          </cell>
          <cell r="D1370" t="str">
            <v>Jacobs, Christine K.</v>
          </cell>
          <cell r="E1370" t="str">
            <v>E40</v>
          </cell>
          <cell r="F1370" t="str">
            <v>S12</v>
          </cell>
          <cell r="G1370" t="str">
            <v>D211</v>
          </cell>
          <cell r="H1370" t="str">
            <v xml:space="preserve"> </v>
          </cell>
          <cell r="I1370" t="str">
            <v>21</v>
          </cell>
        </row>
        <row r="1371">
          <cell r="A1371" t="str">
            <v>203324</v>
          </cell>
          <cell r="B1371" t="str">
            <v>Coe Distinction in Comm Svc</v>
          </cell>
          <cell r="D1371" t="str">
            <v>Jacobs, Christine K.</v>
          </cell>
          <cell r="E1371" t="str">
            <v>E40</v>
          </cell>
          <cell r="F1371" t="str">
            <v>S12</v>
          </cell>
          <cell r="G1371" t="str">
            <v>D211</v>
          </cell>
          <cell r="H1371" t="str">
            <v xml:space="preserve"> </v>
          </cell>
          <cell r="I1371" t="str">
            <v>21</v>
          </cell>
        </row>
        <row r="1372">
          <cell r="A1372" t="str">
            <v>203341</v>
          </cell>
          <cell r="B1372" t="str">
            <v>SOM FCM Dept Pool</v>
          </cell>
          <cell r="D1372" t="str">
            <v>Jacobs, Christine K.</v>
          </cell>
          <cell r="E1372" t="str">
            <v>E40</v>
          </cell>
          <cell r="F1372" t="str">
            <v>S12</v>
          </cell>
          <cell r="G1372" t="str">
            <v>D211</v>
          </cell>
          <cell r="H1372" t="str">
            <v xml:space="preserve"> </v>
          </cell>
          <cell r="I1372" t="str">
            <v>21</v>
          </cell>
        </row>
        <row r="1373">
          <cell r="A1373" t="str">
            <v>203628</v>
          </cell>
          <cell r="B1373" t="str">
            <v>FCM Development</v>
          </cell>
          <cell r="D1373" t="str">
            <v>Jacobs, Christine K.</v>
          </cell>
          <cell r="E1373" t="str">
            <v>E40</v>
          </cell>
          <cell r="F1373" t="str">
            <v>S12</v>
          </cell>
          <cell r="G1373" t="str">
            <v>D211</v>
          </cell>
          <cell r="H1373" t="str">
            <v xml:space="preserve"> </v>
          </cell>
          <cell r="I1373" t="str">
            <v>21</v>
          </cell>
        </row>
        <row r="1374">
          <cell r="A1374" t="str">
            <v>239211</v>
          </cell>
          <cell r="B1374" t="str">
            <v>Fam and Com Med-Alternate</v>
          </cell>
          <cell r="D1374" t="str">
            <v>Jacobs, Christine K.</v>
          </cell>
          <cell r="E1374" t="str">
            <v>E40</v>
          </cell>
          <cell r="F1374" t="str">
            <v>S12</v>
          </cell>
          <cell r="G1374" t="str">
            <v>D211</v>
          </cell>
          <cell r="H1374" t="str">
            <v xml:space="preserve"> </v>
          </cell>
          <cell r="I1374" t="str">
            <v>21</v>
          </cell>
        </row>
        <row r="1375">
          <cell r="A1375" t="str">
            <v>260236</v>
          </cell>
          <cell r="B1375" t="str">
            <v>IDC Recovy-Pole</v>
          </cell>
          <cell r="D1375" t="str">
            <v>Pole, David C.</v>
          </cell>
          <cell r="E1375" t="str">
            <v>E40</v>
          </cell>
          <cell r="F1375" t="str">
            <v>S12</v>
          </cell>
          <cell r="G1375" t="str">
            <v>D211</v>
          </cell>
          <cell r="H1375" t="str">
            <v xml:space="preserve"> </v>
          </cell>
          <cell r="I1375" t="str">
            <v>21</v>
          </cell>
        </row>
        <row r="1376">
          <cell r="A1376" t="str">
            <v>260363</v>
          </cell>
          <cell r="B1376" t="str">
            <v>IDC Recovy-Jacobs</v>
          </cell>
          <cell r="D1376" t="str">
            <v>Jacobs, Christine K.</v>
          </cell>
          <cell r="E1376" t="str">
            <v>E40</v>
          </cell>
          <cell r="F1376" t="str">
            <v>S12</v>
          </cell>
          <cell r="G1376" t="str">
            <v>D211</v>
          </cell>
          <cell r="H1376" t="str">
            <v xml:space="preserve"> </v>
          </cell>
          <cell r="I1376" t="str">
            <v>21</v>
          </cell>
        </row>
        <row r="1377">
          <cell r="A1377" t="str">
            <v>260449</v>
          </cell>
          <cell r="B1377" t="str">
            <v>IDC Recovy-Scherrer</v>
          </cell>
          <cell r="D1377" t="str">
            <v>Scherrer, Jeffrey F.</v>
          </cell>
          <cell r="E1377" t="str">
            <v>E40</v>
          </cell>
          <cell r="F1377" t="str">
            <v>S12</v>
          </cell>
          <cell r="G1377" t="str">
            <v>D211</v>
          </cell>
          <cell r="H1377" t="str">
            <v xml:space="preserve"> </v>
          </cell>
          <cell r="I1377" t="str">
            <v>21</v>
          </cell>
        </row>
        <row r="1378">
          <cell r="A1378" t="str">
            <v>260519</v>
          </cell>
          <cell r="B1378" t="str">
            <v>IDC Recovy-Everard</v>
          </cell>
          <cell r="D1378" t="str">
            <v>Everard, Kelly M.</v>
          </cell>
          <cell r="E1378" t="str">
            <v>E40</v>
          </cell>
          <cell r="F1378" t="str">
            <v>S12</v>
          </cell>
          <cell r="G1378" t="str">
            <v>D211</v>
          </cell>
          <cell r="H1378" t="str">
            <v xml:space="preserve"> </v>
          </cell>
          <cell r="I1378" t="str">
            <v>21</v>
          </cell>
        </row>
        <row r="1379">
          <cell r="A1379" t="str">
            <v>260524</v>
          </cell>
          <cell r="B1379" t="str">
            <v>IDC Recovy-van den Berk-Clark</v>
          </cell>
          <cell r="D1379" t="str">
            <v>van den Berk-Clark, Carissa J.</v>
          </cell>
          <cell r="E1379" t="str">
            <v>E40</v>
          </cell>
          <cell r="F1379" t="str">
            <v>S12</v>
          </cell>
          <cell r="G1379" t="str">
            <v>D211</v>
          </cell>
          <cell r="H1379" t="str">
            <v xml:space="preserve"> </v>
          </cell>
          <cell r="I1379" t="str">
            <v>21</v>
          </cell>
        </row>
        <row r="1380">
          <cell r="A1380" t="str">
            <v>260573</v>
          </cell>
          <cell r="B1380" t="str">
            <v>IDC Recovy-Bello</v>
          </cell>
          <cell r="D1380" t="str">
            <v>Bello-Kottenstette, Jennifer R.</v>
          </cell>
          <cell r="E1380" t="str">
            <v>E40</v>
          </cell>
          <cell r="F1380" t="str">
            <v>S12</v>
          </cell>
          <cell r="G1380" t="str">
            <v>D211</v>
          </cell>
          <cell r="H1380" t="str">
            <v xml:space="preserve"> </v>
          </cell>
          <cell r="I1380" t="str">
            <v>21</v>
          </cell>
        </row>
        <row r="1381">
          <cell r="A1381" t="str">
            <v>260594</v>
          </cell>
          <cell r="B1381" t="str">
            <v>IDC Recovy-Rottnek</v>
          </cell>
          <cell r="D1381" t="str">
            <v>Rottnek, Fred W.</v>
          </cell>
          <cell r="E1381" t="str">
            <v>E40</v>
          </cell>
          <cell r="F1381" t="str">
            <v>S12</v>
          </cell>
          <cell r="G1381" t="str">
            <v>D211</v>
          </cell>
          <cell r="H1381" t="str">
            <v xml:space="preserve"> </v>
          </cell>
          <cell r="I1381" t="str">
            <v>21</v>
          </cell>
        </row>
        <row r="1382">
          <cell r="A1382" t="str">
            <v>301015</v>
          </cell>
          <cell r="B1382" t="str">
            <v>USPHS 5D12HP0008602</v>
          </cell>
          <cell r="C1382" t="str">
            <v>Mengel, Mark B.</v>
          </cell>
          <cell r="D1382" t="str">
            <v>Mengel, Mark B.</v>
          </cell>
          <cell r="E1382" t="str">
            <v>E40</v>
          </cell>
          <cell r="F1382" t="str">
            <v>S12</v>
          </cell>
          <cell r="G1382" t="str">
            <v>D211</v>
          </cell>
          <cell r="H1382" t="str">
            <v xml:space="preserve"> </v>
          </cell>
          <cell r="I1382" t="str">
            <v>31</v>
          </cell>
          <cell r="J1382" t="str">
            <v>09/01/2002</v>
          </cell>
          <cell r="K1382" t="str">
            <v>08/31/2003</v>
          </cell>
        </row>
        <row r="1383">
          <cell r="A1383" t="str">
            <v>301016</v>
          </cell>
          <cell r="B1383" t="str">
            <v>USPHS 5D12HP0008603</v>
          </cell>
          <cell r="C1383" t="str">
            <v>Mengel, Mark B.</v>
          </cell>
          <cell r="D1383" t="str">
            <v>Mengel, Mark B.</v>
          </cell>
          <cell r="E1383" t="str">
            <v>E40</v>
          </cell>
          <cell r="F1383" t="str">
            <v>S12</v>
          </cell>
          <cell r="G1383" t="str">
            <v>D211</v>
          </cell>
          <cell r="H1383" t="str">
            <v xml:space="preserve"> </v>
          </cell>
          <cell r="I1383" t="str">
            <v>31</v>
          </cell>
          <cell r="J1383" t="str">
            <v>09/01/2003</v>
          </cell>
          <cell r="K1383" t="str">
            <v>08/31/2004</v>
          </cell>
        </row>
        <row r="1384">
          <cell r="A1384" t="str">
            <v>306603</v>
          </cell>
          <cell r="B1384" t="str">
            <v>USPHS 1D58HP232290100</v>
          </cell>
          <cell r="C1384" t="str">
            <v>Jacobs, Christine K.</v>
          </cell>
          <cell r="D1384" t="str">
            <v>Westermeyer, Virginia M.</v>
          </cell>
          <cell r="E1384" t="str">
            <v>E40</v>
          </cell>
          <cell r="F1384" t="str">
            <v>S12</v>
          </cell>
          <cell r="G1384" t="str">
            <v>D211</v>
          </cell>
          <cell r="H1384" t="str">
            <v xml:space="preserve"> </v>
          </cell>
          <cell r="I1384" t="str">
            <v>31</v>
          </cell>
          <cell r="J1384" t="str">
            <v>09/30/2011</v>
          </cell>
          <cell r="K1384" t="str">
            <v>09/29/2012</v>
          </cell>
        </row>
        <row r="1385">
          <cell r="A1385" t="str">
            <v>310670</v>
          </cell>
          <cell r="B1385" t="str">
            <v>SLU Programs for Jesuit History Ide</v>
          </cell>
          <cell r="C1385" t="str">
            <v>Everard, Kelly M.</v>
          </cell>
          <cell r="D1385" t="str">
            <v>Westermeyer, Virginia M.</v>
          </cell>
          <cell r="E1385" t="str">
            <v>E40</v>
          </cell>
          <cell r="F1385" t="str">
            <v>S12</v>
          </cell>
          <cell r="G1385" t="str">
            <v>D211</v>
          </cell>
          <cell r="H1385" t="str">
            <v xml:space="preserve"> </v>
          </cell>
          <cell r="I1385" t="str">
            <v>31</v>
          </cell>
          <cell r="J1385" t="str">
            <v>07/01/2017</v>
          </cell>
          <cell r="K1385" t="str">
            <v>06/30/2018</v>
          </cell>
        </row>
        <row r="1386">
          <cell r="A1386" t="str">
            <v>310692</v>
          </cell>
          <cell r="B1386" t="str">
            <v>Perspectives on Reproductive Health</v>
          </cell>
          <cell r="C1386" t="str">
            <v>Bello-Kottenstette, Jennifer R.</v>
          </cell>
          <cell r="D1386" t="str">
            <v>Westermeyer, Virginia M.</v>
          </cell>
          <cell r="E1386" t="str">
            <v>E40</v>
          </cell>
          <cell r="F1386" t="str">
            <v>S12</v>
          </cell>
          <cell r="G1386" t="str">
            <v>D211</v>
          </cell>
          <cell r="H1386" t="str">
            <v xml:space="preserve"> </v>
          </cell>
          <cell r="I1386" t="str">
            <v>31</v>
          </cell>
          <cell r="J1386" t="str">
            <v>07/15/2017</v>
          </cell>
          <cell r="K1386" t="str">
            <v>12/31/2018</v>
          </cell>
        </row>
        <row r="1387">
          <cell r="A1387" t="str">
            <v>310811</v>
          </cell>
          <cell r="B1387" t="str">
            <v>Pipeline to Compassionate Care Proj</v>
          </cell>
          <cell r="C1387" t="str">
            <v>Jacobs, Christine K.</v>
          </cell>
          <cell r="D1387" t="str">
            <v>Westermeyer, Virginia M.</v>
          </cell>
          <cell r="E1387" t="str">
            <v>E40</v>
          </cell>
          <cell r="F1387" t="str">
            <v>S12</v>
          </cell>
          <cell r="G1387" t="str">
            <v>D211</v>
          </cell>
          <cell r="H1387" t="str">
            <v xml:space="preserve"> </v>
          </cell>
          <cell r="I1387" t="str">
            <v>31</v>
          </cell>
          <cell r="J1387" t="str">
            <v>05/30/2018</v>
          </cell>
          <cell r="K1387" t="str">
            <v>04/30/2019</v>
          </cell>
        </row>
        <row r="1388">
          <cell r="A1388" t="str">
            <v>310813</v>
          </cell>
          <cell r="B1388" t="str">
            <v>Project Evaluation - Criminal Justi</v>
          </cell>
          <cell r="C1388" t="str">
            <v>van den Berk-Clark, Carissa J.</v>
          </cell>
          <cell r="D1388" t="str">
            <v>Westermeyer, Virginia M.</v>
          </cell>
          <cell r="E1388" t="str">
            <v>E40</v>
          </cell>
          <cell r="F1388" t="str">
            <v>S12</v>
          </cell>
          <cell r="G1388" t="str">
            <v>D211</v>
          </cell>
          <cell r="H1388" t="str">
            <v xml:space="preserve"> </v>
          </cell>
          <cell r="I1388" t="str">
            <v>31</v>
          </cell>
          <cell r="J1388" t="str">
            <v>05/25/2018</v>
          </cell>
          <cell r="K1388" t="str">
            <v>04/30/2022</v>
          </cell>
        </row>
        <row r="1389">
          <cell r="A1389" t="str">
            <v>319010</v>
          </cell>
          <cell r="B1389" t="str">
            <v>Research Growth Fund 10 - Scherreer</v>
          </cell>
          <cell r="C1389" t="str">
            <v>Scherrer, Jeffrey F.</v>
          </cell>
          <cell r="D1389" t="str">
            <v>Westermeyer, Virginia M.</v>
          </cell>
          <cell r="E1389" t="str">
            <v>E40</v>
          </cell>
          <cell r="F1389" t="str">
            <v>S12</v>
          </cell>
          <cell r="G1389" t="str">
            <v>D211</v>
          </cell>
          <cell r="H1389" t="str">
            <v xml:space="preserve"> </v>
          </cell>
          <cell r="I1389" t="str">
            <v>31</v>
          </cell>
          <cell r="J1389" t="str">
            <v>02/01/2019</v>
          </cell>
          <cell r="K1389" t="str">
            <v>12/31/2023</v>
          </cell>
        </row>
        <row r="1390">
          <cell r="A1390" t="str">
            <v>320518</v>
          </cell>
          <cell r="B1390" t="str">
            <v>Area Health Education Centers Point</v>
          </cell>
          <cell r="C1390" t="str">
            <v>Schneider, F D.</v>
          </cell>
          <cell r="D1390" t="str">
            <v>Westermeyer, Virginia M.</v>
          </cell>
          <cell r="E1390" t="str">
            <v>E40</v>
          </cell>
          <cell r="F1390" t="str">
            <v>S12</v>
          </cell>
          <cell r="G1390" t="str">
            <v>D211</v>
          </cell>
          <cell r="H1390" t="str">
            <v xml:space="preserve"> </v>
          </cell>
          <cell r="I1390" t="str">
            <v>31</v>
          </cell>
          <cell r="J1390" t="str">
            <v>09/01/2014</v>
          </cell>
          <cell r="K1390" t="str">
            <v>08/31/2015</v>
          </cell>
        </row>
        <row r="1391">
          <cell r="A1391" t="str">
            <v>320900</v>
          </cell>
          <cell r="B1391" t="str">
            <v>A Big Data Research Study on the Re</v>
          </cell>
          <cell r="C1391" t="str">
            <v>Scherrer, Jeffrey F.</v>
          </cell>
          <cell r="D1391" t="str">
            <v>Westermeyer, Virginia M.</v>
          </cell>
          <cell r="E1391" t="str">
            <v>E40</v>
          </cell>
          <cell r="F1391" t="str">
            <v>S12</v>
          </cell>
          <cell r="G1391" t="str">
            <v>D211</v>
          </cell>
          <cell r="H1391" t="str">
            <v xml:space="preserve"> </v>
          </cell>
          <cell r="I1391" t="str">
            <v>31</v>
          </cell>
          <cell r="J1391" t="str">
            <v>04/15/2017</v>
          </cell>
          <cell r="K1391" t="str">
            <v>06/30/2019</v>
          </cell>
        </row>
        <row r="1392">
          <cell r="A1392" t="str">
            <v>320914</v>
          </cell>
          <cell r="B1392" t="str">
            <v>Primary Care Training and Enhanceme</v>
          </cell>
          <cell r="C1392" t="str">
            <v>Jacobs, Christine K.</v>
          </cell>
          <cell r="D1392" t="str">
            <v>Westermeyer, Virginia M.</v>
          </cell>
          <cell r="E1392" t="str">
            <v>E40</v>
          </cell>
          <cell r="F1392" t="str">
            <v>S12</v>
          </cell>
          <cell r="G1392" t="str">
            <v>D211</v>
          </cell>
          <cell r="H1392" t="str">
            <v xml:space="preserve"> </v>
          </cell>
          <cell r="I1392" t="str">
            <v>31</v>
          </cell>
          <cell r="J1392" t="str">
            <v>07/01/2017</v>
          </cell>
          <cell r="K1392" t="str">
            <v>06/30/2018</v>
          </cell>
        </row>
        <row r="1393">
          <cell r="A1393" t="str">
            <v>320983</v>
          </cell>
          <cell r="B1393" t="str">
            <v>MAHEC 2017-2022: A Statewide Networ</v>
          </cell>
          <cell r="C1393" t="str">
            <v>Jacobs, Christine K.</v>
          </cell>
          <cell r="D1393" t="str">
            <v>Westermeyer, Virginia M.</v>
          </cell>
          <cell r="E1393" t="str">
            <v>E40</v>
          </cell>
          <cell r="F1393" t="str">
            <v>S12</v>
          </cell>
          <cell r="G1393" t="str">
            <v>D211</v>
          </cell>
          <cell r="H1393" t="str">
            <v xml:space="preserve"> </v>
          </cell>
          <cell r="I1393" t="str">
            <v>31</v>
          </cell>
          <cell r="J1393" t="str">
            <v>09/01/2017</v>
          </cell>
          <cell r="K1393" t="str">
            <v>08/31/2018</v>
          </cell>
        </row>
        <row r="1394">
          <cell r="A1394" t="str">
            <v>321016</v>
          </cell>
          <cell r="B1394" t="str">
            <v>PTSD Treatment: Effects on Health B</v>
          </cell>
          <cell r="C1394" t="str">
            <v>Scherrer, Jeffrey F.</v>
          </cell>
          <cell r="D1394" t="str">
            <v>Westermeyer, Virginia M.</v>
          </cell>
          <cell r="E1394" t="str">
            <v>E40</v>
          </cell>
          <cell r="F1394" t="str">
            <v>S12</v>
          </cell>
          <cell r="G1394" t="str">
            <v>D211</v>
          </cell>
          <cell r="H1394" t="str">
            <v xml:space="preserve"> </v>
          </cell>
          <cell r="I1394" t="str">
            <v>31</v>
          </cell>
          <cell r="J1394" t="str">
            <v>04/01/2018</v>
          </cell>
          <cell r="K1394" t="str">
            <v>03/31/2019</v>
          </cell>
        </row>
        <row r="1395">
          <cell r="A1395" t="str">
            <v>321038</v>
          </cell>
          <cell r="B1395" t="str">
            <v>State Targeted Response to the Opio</v>
          </cell>
          <cell r="C1395" t="str">
            <v>Rottnek, Fred W.</v>
          </cell>
          <cell r="D1395" t="str">
            <v>Westermeyer, Virginia M.</v>
          </cell>
          <cell r="E1395" t="str">
            <v>E40</v>
          </cell>
          <cell r="F1395" t="str">
            <v>S12</v>
          </cell>
          <cell r="G1395" t="str">
            <v>D211</v>
          </cell>
          <cell r="H1395" t="str">
            <v xml:space="preserve"> </v>
          </cell>
          <cell r="I1395" t="str">
            <v>31</v>
          </cell>
          <cell r="J1395" t="str">
            <v>05/01/2018</v>
          </cell>
          <cell r="K1395" t="str">
            <v>04/30/2019</v>
          </cell>
        </row>
        <row r="1396">
          <cell r="A1396" t="str">
            <v>321042</v>
          </cell>
          <cell r="B1396" t="str">
            <v>Primary Care Training and Enhanceme</v>
          </cell>
          <cell r="C1396" t="str">
            <v>Jacobs, Christine K.</v>
          </cell>
          <cell r="D1396" t="str">
            <v>Westermeyer, Virginia M.</v>
          </cell>
          <cell r="E1396" t="str">
            <v>E40</v>
          </cell>
          <cell r="F1396" t="str">
            <v>S12</v>
          </cell>
          <cell r="G1396" t="str">
            <v>D211</v>
          </cell>
          <cell r="H1396" t="str">
            <v xml:space="preserve"> </v>
          </cell>
          <cell r="I1396" t="str">
            <v>31</v>
          </cell>
          <cell r="J1396" t="str">
            <v>07/01/2018</v>
          </cell>
          <cell r="K1396" t="str">
            <v>06/30/2019</v>
          </cell>
        </row>
        <row r="1397">
          <cell r="A1397" t="str">
            <v>321104</v>
          </cell>
          <cell r="B1397" t="str">
            <v>MAHEC 2017-2022: A Statewide Networ</v>
          </cell>
          <cell r="C1397" t="str">
            <v>Jacobs, Christine K.</v>
          </cell>
          <cell r="D1397" t="str">
            <v>Westermeyer, Virginia M.</v>
          </cell>
          <cell r="E1397" t="str">
            <v>E40</v>
          </cell>
          <cell r="F1397" t="str">
            <v>S12</v>
          </cell>
          <cell r="G1397" t="str">
            <v>D211</v>
          </cell>
          <cell r="H1397" t="str">
            <v xml:space="preserve"> </v>
          </cell>
          <cell r="I1397" t="str">
            <v>31</v>
          </cell>
          <cell r="J1397" t="str">
            <v>09/01/2018</v>
          </cell>
          <cell r="K1397" t="str">
            <v>08/31/2019</v>
          </cell>
        </row>
        <row r="1398">
          <cell r="A1398" t="str">
            <v>321133</v>
          </cell>
          <cell r="B1398" t="str">
            <v>State AHEC</v>
          </cell>
          <cell r="C1398" t="str">
            <v>Jacobs, Christine K.</v>
          </cell>
          <cell r="D1398" t="str">
            <v>Westermeyer, Virginia M.</v>
          </cell>
          <cell r="E1398" t="str">
            <v>E40</v>
          </cell>
          <cell r="F1398" t="str">
            <v>S12</v>
          </cell>
          <cell r="G1398" t="str">
            <v>D211</v>
          </cell>
          <cell r="H1398" t="str">
            <v xml:space="preserve"> </v>
          </cell>
          <cell r="I1398" t="str">
            <v>31</v>
          </cell>
          <cell r="J1398" t="str">
            <v>09/01/2018</v>
          </cell>
          <cell r="K1398" t="str">
            <v>05/31/2019</v>
          </cell>
        </row>
        <row r="1399">
          <cell r="A1399" t="str">
            <v>400758</v>
          </cell>
          <cell r="B1399" t="str">
            <v>Conley Lectureship</v>
          </cell>
          <cell r="D1399" t="str">
            <v>Jacobs, Christine K.</v>
          </cell>
          <cell r="E1399" t="str">
            <v>E40</v>
          </cell>
          <cell r="F1399" t="str">
            <v>S12</v>
          </cell>
          <cell r="G1399" t="str">
            <v>D211</v>
          </cell>
          <cell r="H1399" t="str">
            <v xml:space="preserve"> </v>
          </cell>
          <cell r="I1399" t="str">
            <v>41</v>
          </cell>
        </row>
        <row r="1400">
          <cell r="A1400" t="str">
            <v>451091</v>
          </cell>
          <cell r="B1400" t="str">
            <v>Randall Fund</v>
          </cell>
          <cell r="D1400" t="str">
            <v>Jacobs, Christine K.</v>
          </cell>
          <cell r="E1400" t="str">
            <v>E40</v>
          </cell>
          <cell r="F1400" t="str">
            <v>S12</v>
          </cell>
          <cell r="G1400" t="str">
            <v>D211</v>
          </cell>
          <cell r="H1400" t="str">
            <v xml:space="preserve"> </v>
          </cell>
          <cell r="I1400" t="str">
            <v>41</v>
          </cell>
        </row>
        <row r="1401">
          <cell r="A1401" t="str">
            <v>887995</v>
          </cell>
          <cell r="B1401" t="str">
            <v>Fam Comm Med DOB</v>
          </cell>
          <cell r="D1401" t="str">
            <v>Jacobs, Christine K.</v>
          </cell>
          <cell r="E1401" t="str">
            <v>E40</v>
          </cell>
          <cell r="F1401" t="str">
            <v>S12</v>
          </cell>
          <cell r="G1401" t="str">
            <v>D211</v>
          </cell>
          <cell r="H1401" t="str">
            <v xml:space="preserve"> </v>
          </cell>
          <cell r="I1401" t="str">
            <v>81</v>
          </cell>
        </row>
        <row r="1402">
          <cell r="A1402" t="str">
            <v>887996</v>
          </cell>
          <cell r="B1402" t="str">
            <v>Fam Comm Med ABI</v>
          </cell>
          <cell r="D1402" t="str">
            <v>Jacobs, Christine K.</v>
          </cell>
          <cell r="E1402" t="str">
            <v>E40</v>
          </cell>
          <cell r="F1402" t="str">
            <v>S12</v>
          </cell>
          <cell r="G1402" t="str">
            <v>D211</v>
          </cell>
          <cell r="H1402" t="str">
            <v xml:space="preserve"> </v>
          </cell>
          <cell r="I1402" t="str">
            <v>81</v>
          </cell>
        </row>
        <row r="1403">
          <cell r="A1403" t="str">
            <v>887997</v>
          </cell>
          <cell r="B1403" t="str">
            <v>Fam Comm Med U Club</v>
          </cell>
          <cell r="D1403" t="str">
            <v>Jacobs, Christine K.</v>
          </cell>
          <cell r="E1403" t="str">
            <v>E40</v>
          </cell>
          <cell r="F1403" t="str">
            <v>S12</v>
          </cell>
          <cell r="G1403" t="str">
            <v>D211</v>
          </cell>
          <cell r="H1403" t="str">
            <v xml:space="preserve"> </v>
          </cell>
          <cell r="I1403" t="str">
            <v>81</v>
          </cell>
        </row>
        <row r="1404">
          <cell r="A1404" t="str">
            <v>887998</v>
          </cell>
          <cell r="B1404" t="str">
            <v>Des Peres Fam Med</v>
          </cell>
          <cell r="D1404" t="str">
            <v>Jacobs, Christine K.</v>
          </cell>
          <cell r="E1404" t="str">
            <v>E40</v>
          </cell>
          <cell r="F1404" t="str">
            <v>S12</v>
          </cell>
          <cell r="G1404" t="str">
            <v>D211</v>
          </cell>
          <cell r="H1404" t="str">
            <v xml:space="preserve"> </v>
          </cell>
          <cell r="I1404" t="str">
            <v>81</v>
          </cell>
        </row>
        <row r="1405">
          <cell r="A1405" t="str">
            <v>887999</v>
          </cell>
          <cell r="B1405" t="str">
            <v>STL County Physician Srv</v>
          </cell>
          <cell r="D1405" t="str">
            <v>Jacobs, Christine K.</v>
          </cell>
          <cell r="E1405" t="str">
            <v>E40</v>
          </cell>
          <cell r="F1405" t="str">
            <v>S12</v>
          </cell>
          <cell r="G1405" t="str">
            <v>D211</v>
          </cell>
          <cell r="H1405" t="str">
            <v xml:space="preserve"> </v>
          </cell>
          <cell r="I1405" t="str">
            <v>81</v>
          </cell>
        </row>
        <row r="1406">
          <cell r="A1406" t="str">
            <v>888001</v>
          </cell>
          <cell r="B1406" t="str">
            <v>IOCP-United Healthcare</v>
          </cell>
          <cell r="D1406" t="str">
            <v>Jacobs, Christine K.</v>
          </cell>
          <cell r="E1406" t="str">
            <v>E40</v>
          </cell>
          <cell r="F1406" t="str">
            <v>S12</v>
          </cell>
          <cell r="G1406" t="str">
            <v>D211</v>
          </cell>
          <cell r="H1406" t="str">
            <v xml:space="preserve"> </v>
          </cell>
          <cell r="I1406" t="str">
            <v>81</v>
          </cell>
        </row>
        <row r="1407">
          <cell r="A1407" t="str">
            <v>888797</v>
          </cell>
          <cell r="B1407" t="str">
            <v>Rsdt Com Med Fam Pra</v>
          </cell>
          <cell r="D1407" t="str">
            <v>Jacobs, Christine K.</v>
          </cell>
          <cell r="E1407" t="str">
            <v>E40</v>
          </cell>
          <cell r="F1407" t="str">
            <v>S12</v>
          </cell>
          <cell r="G1407" t="str">
            <v>D211</v>
          </cell>
          <cell r="H1407" t="str">
            <v xml:space="preserve"> </v>
          </cell>
          <cell r="I1407" t="str">
            <v>81</v>
          </cell>
        </row>
        <row r="1408">
          <cell r="A1408" t="str">
            <v>121230</v>
          </cell>
          <cell r="B1408" t="str">
            <v>Pathology</v>
          </cell>
          <cell r="D1408" t="str">
            <v>Vogler, Carole A.</v>
          </cell>
          <cell r="E1408" t="str">
            <v>E40</v>
          </cell>
          <cell r="F1408" t="str">
            <v>S12</v>
          </cell>
          <cell r="G1408" t="str">
            <v>D212</v>
          </cell>
          <cell r="H1408" t="str">
            <v xml:space="preserve"> </v>
          </cell>
          <cell r="I1408" t="str">
            <v>11</v>
          </cell>
        </row>
        <row r="1409">
          <cell r="A1409" t="str">
            <v>181223</v>
          </cell>
          <cell r="B1409" t="str">
            <v>HSC Endow Sub-Pathol</v>
          </cell>
          <cell r="D1409" t="str">
            <v>Vogler, Carole A.</v>
          </cell>
          <cell r="E1409" t="str">
            <v>E40</v>
          </cell>
          <cell r="F1409" t="str">
            <v>S12</v>
          </cell>
          <cell r="G1409" t="str">
            <v>D212</v>
          </cell>
          <cell r="H1409" t="str">
            <v xml:space="preserve"> </v>
          </cell>
          <cell r="I1409" t="str">
            <v>11</v>
          </cell>
        </row>
        <row r="1410">
          <cell r="A1410" t="str">
            <v>201121</v>
          </cell>
          <cell r="B1410" t="str">
            <v>Pathology IC</v>
          </cell>
          <cell r="D1410" t="str">
            <v>Vogler, Carole A.</v>
          </cell>
          <cell r="E1410" t="str">
            <v>E40</v>
          </cell>
          <cell r="F1410" t="str">
            <v>S12</v>
          </cell>
          <cell r="G1410" t="str">
            <v>D212</v>
          </cell>
          <cell r="H1410" t="str">
            <v xml:space="preserve"> </v>
          </cell>
          <cell r="I1410" t="str">
            <v>21</v>
          </cell>
        </row>
        <row r="1411">
          <cell r="A1411" t="str">
            <v>201637</v>
          </cell>
          <cell r="B1411" t="str">
            <v>Rsdt Pathology</v>
          </cell>
          <cell r="D1411" t="str">
            <v>Vogler, Carole A.</v>
          </cell>
          <cell r="E1411" t="str">
            <v>E40</v>
          </cell>
          <cell r="F1411" t="str">
            <v>S12</v>
          </cell>
          <cell r="G1411" t="str">
            <v>D212</v>
          </cell>
          <cell r="H1411" t="str">
            <v xml:space="preserve"> </v>
          </cell>
          <cell r="I1411" t="str">
            <v>21</v>
          </cell>
        </row>
        <row r="1412">
          <cell r="A1412" t="str">
            <v>202171</v>
          </cell>
          <cell r="B1412" t="str">
            <v>Pathol Chair Set Up</v>
          </cell>
          <cell r="D1412" t="str">
            <v>Vogler, Carole A.</v>
          </cell>
          <cell r="E1412" t="str">
            <v>E40</v>
          </cell>
          <cell r="F1412" t="str">
            <v>S12</v>
          </cell>
          <cell r="G1412" t="str">
            <v>D212</v>
          </cell>
          <cell r="H1412" t="str">
            <v xml:space="preserve"> </v>
          </cell>
          <cell r="I1412" t="str">
            <v>21</v>
          </cell>
        </row>
        <row r="1413">
          <cell r="A1413" t="str">
            <v>202218</v>
          </cell>
          <cell r="B1413" t="str">
            <v>SOM Path Dept Pool</v>
          </cell>
          <cell r="D1413" t="str">
            <v>Vogler, Carole A.</v>
          </cell>
          <cell r="E1413" t="str">
            <v>E40</v>
          </cell>
          <cell r="F1413" t="str">
            <v>S12</v>
          </cell>
          <cell r="G1413" t="str">
            <v>D212</v>
          </cell>
          <cell r="H1413" t="str">
            <v xml:space="preserve"> </v>
          </cell>
          <cell r="I1413" t="str">
            <v>21</v>
          </cell>
        </row>
        <row r="1414">
          <cell r="A1414" t="str">
            <v>230246</v>
          </cell>
          <cell r="B1414" t="str">
            <v>President's Research Fund-Chen</v>
          </cell>
          <cell r="D1414" t="str">
            <v>Chen, Anping</v>
          </cell>
          <cell r="E1414" t="str">
            <v>E40</v>
          </cell>
          <cell r="F1414" t="str">
            <v>S12</v>
          </cell>
          <cell r="G1414" t="str">
            <v>D212</v>
          </cell>
          <cell r="H1414" t="str">
            <v xml:space="preserve"> </v>
          </cell>
          <cell r="I1414" t="str">
            <v>21</v>
          </cell>
          <cell r="J1414" t="str">
            <v>05/01/2018</v>
          </cell>
          <cell r="K1414" t="str">
            <v>04/30/2019</v>
          </cell>
        </row>
        <row r="1415">
          <cell r="A1415" t="str">
            <v>239212</v>
          </cell>
          <cell r="B1415" t="str">
            <v>Pathology-Alternate</v>
          </cell>
          <cell r="D1415" t="str">
            <v>Vogler, Carole A.</v>
          </cell>
          <cell r="E1415" t="str">
            <v>E40</v>
          </cell>
          <cell r="F1415" t="str">
            <v>S12</v>
          </cell>
          <cell r="G1415" t="str">
            <v>D212</v>
          </cell>
          <cell r="H1415" t="str">
            <v xml:space="preserve"> </v>
          </cell>
          <cell r="I1415" t="str">
            <v>21</v>
          </cell>
        </row>
        <row r="1416">
          <cell r="A1416" t="str">
            <v>260240</v>
          </cell>
          <cell r="B1416" t="str">
            <v>IDC Recovy-Chen</v>
          </cell>
          <cell r="D1416" t="str">
            <v>Chen, Anping</v>
          </cell>
          <cell r="E1416" t="str">
            <v>E40</v>
          </cell>
          <cell r="F1416" t="str">
            <v>S12</v>
          </cell>
          <cell r="G1416" t="str">
            <v>D212</v>
          </cell>
          <cell r="H1416" t="str">
            <v xml:space="preserve"> </v>
          </cell>
          <cell r="I1416" t="str">
            <v>21</v>
          </cell>
        </row>
        <row r="1417">
          <cell r="A1417" t="str">
            <v>260241</v>
          </cell>
          <cell r="B1417" t="str">
            <v>IDC Recovy-Vogler</v>
          </cell>
          <cell r="D1417" t="str">
            <v>Vogler, Carole A.</v>
          </cell>
          <cell r="E1417" t="str">
            <v>E40</v>
          </cell>
          <cell r="F1417" t="str">
            <v>S12</v>
          </cell>
          <cell r="G1417" t="str">
            <v>D212</v>
          </cell>
          <cell r="H1417" t="str">
            <v xml:space="preserve"> </v>
          </cell>
          <cell r="I1417" t="str">
            <v>21</v>
          </cell>
        </row>
        <row r="1418">
          <cell r="A1418" t="str">
            <v>260242</v>
          </cell>
          <cell r="B1418" t="str">
            <v>IDC Recovy-McHowat</v>
          </cell>
          <cell r="D1418" t="str">
            <v>McHowat, Jane</v>
          </cell>
          <cell r="E1418" t="str">
            <v>E40</v>
          </cell>
          <cell r="F1418" t="str">
            <v>S12</v>
          </cell>
          <cell r="G1418" t="str">
            <v>D212</v>
          </cell>
          <cell r="H1418" t="str">
            <v xml:space="preserve"> </v>
          </cell>
          <cell r="I1418" t="str">
            <v>21</v>
          </cell>
        </row>
        <row r="1419">
          <cell r="A1419" t="str">
            <v>260243</v>
          </cell>
          <cell r="B1419" t="str">
            <v>IDC Recovy-Ray</v>
          </cell>
          <cell r="D1419" t="str">
            <v>Ray, Ratna B.</v>
          </cell>
          <cell r="E1419" t="str">
            <v>E40</v>
          </cell>
          <cell r="F1419" t="str">
            <v>S12</v>
          </cell>
          <cell r="G1419" t="str">
            <v>D212</v>
          </cell>
          <cell r="H1419" t="str">
            <v xml:space="preserve"> </v>
          </cell>
          <cell r="I1419" t="str">
            <v>21</v>
          </cell>
        </row>
        <row r="1420">
          <cell r="A1420" t="str">
            <v>260326</v>
          </cell>
          <cell r="B1420" t="str">
            <v>IDC Recovy-Kornbluth</v>
          </cell>
          <cell r="D1420" t="str">
            <v>Kornbluth, Jacki</v>
          </cell>
          <cell r="E1420" t="str">
            <v>E40</v>
          </cell>
          <cell r="F1420" t="str">
            <v>S12</v>
          </cell>
          <cell r="G1420" t="str">
            <v>D212</v>
          </cell>
          <cell r="H1420" t="str">
            <v xml:space="preserve"> </v>
          </cell>
          <cell r="I1420" t="str">
            <v>21</v>
          </cell>
        </row>
        <row r="1421">
          <cell r="A1421" t="str">
            <v>260410</v>
          </cell>
          <cell r="B1421" t="str">
            <v>IDC Recovy-Crawford</v>
          </cell>
          <cell r="D1421" t="str">
            <v>Crawford, Susan E.</v>
          </cell>
          <cell r="E1421" t="str">
            <v>E40</v>
          </cell>
          <cell r="F1421" t="str">
            <v>S12</v>
          </cell>
          <cell r="G1421" t="str">
            <v>D212</v>
          </cell>
          <cell r="H1421" t="str">
            <v xml:space="preserve"> </v>
          </cell>
          <cell r="I1421" t="str">
            <v>21</v>
          </cell>
        </row>
        <row r="1422">
          <cell r="A1422" t="str">
            <v>260441</v>
          </cell>
          <cell r="B1422" t="str">
            <v>IDC Recovy-Guzman</v>
          </cell>
          <cell r="D1422" t="str">
            <v>Guzman, Miguel A.</v>
          </cell>
          <cell r="E1422" t="str">
            <v>E40</v>
          </cell>
          <cell r="F1422" t="str">
            <v>S12</v>
          </cell>
          <cell r="G1422" t="str">
            <v>D212</v>
          </cell>
          <cell r="H1422" t="str">
            <v xml:space="preserve"> </v>
          </cell>
          <cell r="I1422" t="str">
            <v>21</v>
          </cell>
        </row>
        <row r="1423">
          <cell r="A1423" t="str">
            <v>270400</v>
          </cell>
          <cell r="B1423" t="str">
            <v>Pathology-Administra</v>
          </cell>
          <cell r="D1423" t="str">
            <v>Vogler, Carole A.</v>
          </cell>
          <cell r="E1423" t="str">
            <v>E40</v>
          </cell>
          <cell r="F1423" t="str">
            <v>S12</v>
          </cell>
          <cell r="G1423" t="str">
            <v>D212</v>
          </cell>
          <cell r="H1423" t="str">
            <v xml:space="preserve"> </v>
          </cell>
          <cell r="I1423" t="str">
            <v>21</v>
          </cell>
        </row>
        <row r="1424">
          <cell r="A1424" t="str">
            <v>270401</v>
          </cell>
          <cell r="B1424" t="str">
            <v>Path-E Staros, MD</v>
          </cell>
          <cell r="D1424" t="str">
            <v>Staros, Eric B.</v>
          </cell>
          <cell r="E1424" t="str">
            <v>E40</v>
          </cell>
          <cell r="F1424" t="str">
            <v>S12</v>
          </cell>
          <cell r="G1424" t="str">
            <v>D212</v>
          </cell>
          <cell r="H1424" t="str">
            <v xml:space="preserve"> </v>
          </cell>
          <cell r="I1424" t="str">
            <v>21</v>
          </cell>
        </row>
        <row r="1425">
          <cell r="A1425" t="str">
            <v>270403</v>
          </cell>
          <cell r="B1425" t="str">
            <v>Path-M. Case, M.D.</v>
          </cell>
          <cell r="D1425" t="str">
            <v>Vogler, Carole A.</v>
          </cell>
          <cell r="E1425" t="str">
            <v>E40</v>
          </cell>
          <cell r="F1425" t="str">
            <v>S12</v>
          </cell>
          <cell r="G1425" t="str">
            <v>D212</v>
          </cell>
          <cell r="H1425" t="str">
            <v xml:space="preserve"> </v>
          </cell>
          <cell r="I1425" t="str">
            <v>21</v>
          </cell>
        </row>
        <row r="1426">
          <cell r="A1426" t="str">
            <v>270404</v>
          </cell>
          <cell r="B1426" t="str">
            <v>Confocal Billing Revenue</v>
          </cell>
          <cell r="D1426" t="str">
            <v>Vogler, Carole A.</v>
          </cell>
          <cell r="E1426" t="str">
            <v>E40</v>
          </cell>
          <cell r="F1426" t="str">
            <v>S12</v>
          </cell>
          <cell r="G1426" t="str">
            <v>D212</v>
          </cell>
          <cell r="H1426" t="str">
            <v xml:space="preserve"> </v>
          </cell>
          <cell r="I1426" t="str">
            <v>21</v>
          </cell>
        </row>
        <row r="1427">
          <cell r="A1427" t="str">
            <v>270406</v>
          </cell>
          <cell r="B1427" t="str">
            <v>Path-Graham, M.D.</v>
          </cell>
          <cell r="D1427" t="str">
            <v>Vogler, Carole A.</v>
          </cell>
          <cell r="E1427" t="str">
            <v>E40</v>
          </cell>
          <cell r="F1427" t="str">
            <v>S12</v>
          </cell>
          <cell r="G1427" t="str">
            <v>D212</v>
          </cell>
          <cell r="H1427" t="str">
            <v xml:space="preserve"> </v>
          </cell>
          <cell r="I1427" t="str">
            <v>21</v>
          </cell>
        </row>
        <row r="1428">
          <cell r="A1428" t="str">
            <v>270407</v>
          </cell>
          <cell r="B1428" t="str">
            <v>Path-Ray</v>
          </cell>
          <cell r="D1428" t="str">
            <v>Vogler, Carole A.</v>
          </cell>
          <cell r="E1428" t="str">
            <v>E40</v>
          </cell>
          <cell r="F1428" t="str">
            <v>S12</v>
          </cell>
          <cell r="G1428" t="str">
            <v>D212</v>
          </cell>
          <cell r="H1428" t="str">
            <v xml:space="preserve"> </v>
          </cell>
          <cell r="I1428" t="str">
            <v>21</v>
          </cell>
        </row>
        <row r="1429">
          <cell r="A1429" t="str">
            <v>270408</v>
          </cell>
          <cell r="B1429" t="str">
            <v>Path-H. Joist, M.D.</v>
          </cell>
          <cell r="D1429" t="str">
            <v>Vogler, Carole A.</v>
          </cell>
          <cell r="E1429" t="str">
            <v>E40</v>
          </cell>
          <cell r="F1429" t="str">
            <v>S12</v>
          </cell>
          <cell r="G1429" t="str">
            <v>D212</v>
          </cell>
          <cell r="H1429" t="str">
            <v xml:space="preserve"> </v>
          </cell>
          <cell r="I1429" t="str">
            <v>21</v>
          </cell>
        </row>
        <row r="1430">
          <cell r="A1430" t="str">
            <v>270409</v>
          </cell>
          <cell r="B1430" t="str">
            <v>Path-E. Swierkosz, M.D.</v>
          </cell>
          <cell r="D1430" t="str">
            <v>Vogler, Carole A.</v>
          </cell>
          <cell r="E1430" t="str">
            <v>E40</v>
          </cell>
          <cell r="F1430" t="str">
            <v>S12</v>
          </cell>
          <cell r="G1430" t="str">
            <v>D212</v>
          </cell>
          <cell r="H1430" t="str">
            <v xml:space="preserve"> </v>
          </cell>
          <cell r="I1430" t="str">
            <v>21</v>
          </cell>
        </row>
        <row r="1431">
          <cell r="A1431" t="str">
            <v>270410</v>
          </cell>
          <cell r="B1431" t="str">
            <v>Anat-C. Long, Ph.D.</v>
          </cell>
          <cell r="D1431" t="str">
            <v>Vogler, Carole A.</v>
          </cell>
          <cell r="E1431" t="str">
            <v>E40</v>
          </cell>
          <cell r="F1431" t="str">
            <v>S12</v>
          </cell>
          <cell r="G1431" t="str">
            <v>D212</v>
          </cell>
          <cell r="H1431" t="str">
            <v xml:space="preserve"> </v>
          </cell>
          <cell r="I1431" t="str">
            <v>21</v>
          </cell>
        </row>
        <row r="1432">
          <cell r="A1432" t="str">
            <v>270411</v>
          </cell>
          <cell r="B1432" t="str">
            <v>Pathology Research</v>
          </cell>
          <cell r="D1432" t="str">
            <v>Vogler, Carole A.</v>
          </cell>
          <cell r="E1432" t="str">
            <v>E40</v>
          </cell>
          <cell r="F1432" t="str">
            <v>S12</v>
          </cell>
          <cell r="G1432" t="str">
            <v>D212</v>
          </cell>
          <cell r="H1432" t="str">
            <v xml:space="preserve"> </v>
          </cell>
          <cell r="I1432" t="str">
            <v>21</v>
          </cell>
        </row>
        <row r="1433">
          <cell r="A1433" t="str">
            <v>270412</v>
          </cell>
          <cell r="B1433" t="str">
            <v>Swierkosz/Prof</v>
          </cell>
          <cell r="D1433" t="str">
            <v>Vogler, Carole A.</v>
          </cell>
          <cell r="E1433" t="str">
            <v>E40</v>
          </cell>
          <cell r="F1433" t="str">
            <v>S12</v>
          </cell>
          <cell r="G1433" t="str">
            <v>D212</v>
          </cell>
          <cell r="H1433" t="str">
            <v xml:space="preserve"> </v>
          </cell>
          <cell r="I1433" t="str">
            <v>21</v>
          </cell>
        </row>
        <row r="1434">
          <cell r="A1434" t="str">
            <v>270413</v>
          </cell>
          <cell r="B1434" t="str">
            <v>Dr Chen-Commitment</v>
          </cell>
          <cell r="D1434" t="str">
            <v>Vogler, Carole A.</v>
          </cell>
          <cell r="E1434" t="str">
            <v>E40</v>
          </cell>
          <cell r="F1434" t="str">
            <v>S12</v>
          </cell>
          <cell r="G1434" t="str">
            <v>D212</v>
          </cell>
          <cell r="H1434" t="str">
            <v xml:space="preserve"> </v>
          </cell>
          <cell r="I1434" t="str">
            <v>21</v>
          </cell>
        </row>
        <row r="1435">
          <cell r="A1435" t="str">
            <v>270414</v>
          </cell>
          <cell r="B1435" t="str">
            <v>Pathology-M. Guzman</v>
          </cell>
          <cell r="D1435" t="str">
            <v>Vogler, Carole A.</v>
          </cell>
          <cell r="E1435" t="str">
            <v>E40</v>
          </cell>
          <cell r="F1435" t="str">
            <v>S12</v>
          </cell>
          <cell r="G1435" t="str">
            <v>D212</v>
          </cell>
          <cell r="H1435" t="str">
            <v xml:space="preserve"> </v>
          </cell>
          <cell r="I1435" t="str">
            <v>21</v>
          </cell>
        </row>
        <row r="1436">
          <cell r="A1436" t="str">
            <v>270416</v>
          </cell>
          <cell r="B1436" t="str">
            <v>Path-C. Vogler, M.D.</v>
          </cell>
          <cell r="D1436" t="str">
            <v>Vogler, Carole A.</v>
          </cell>
          <cell r="E1436" t="str">
            <v>E40</v>
          </cell>
          <cell r="F1436" t="str">
            <v>S12</v>
          </cell>
          <cell r="G1436" t="str">
            <v>D212</v>
          </cell>
          <cell r="H1436" t="str">
            <v xml:space="preserve"> </v>
          </cell>
          <cell r="I1436" t="str">
            <v>21</v>
          </cell>
        </row>
        <row r="1437">
          <cell r="A1437" t="str">
            <v>270419</v>
          </cell>
          <cell r="B1437" t="str">
            <v>Path-Teaching</v>
          </cell>
          <cell r="D1437" t="str">
            <v>Vogler, Carole A.</v>
          </cell>
          <cell r="E1437" t="str">
            <v>E40</v>
          </cell>
          <cell r="F1437" t="str">
            <v>S12</v>
          </cell>
          <cell r="G1437" t="str">
            <v>D212</v>
          </cell>
          <cell r="H1437" t="str">
            <v xml:space="preserve"> </v>
          </cell>
          <cell r="I1437" t="str">
            <v>21</v>
          </cell>
        </row>
        <row r="1438">
          <cell r="A1438" t="str">
            <v>270420</v>
          </cell>
          <cell r="B1438" t="str">
            <v>Path-Kornbluth/Prof</v>
          </cell>
          <cell r="D1438" t="str">
            <v>Vogler, Carole A.</v>
          </cell>
          <cell r="E1438" t="str">
            <v>E40</v>
          </cell>
          <cell r="F1438" t="str">
            <v>S12</v>
          </cell>
          <cell r="G1438" t="str">
            <v>D212</v>
          </cell>
          <cell r="H1438" t="str">
            <v xml:space="preserve"> </v>
          </cell>
          <cell r="I1438" t="str">
            <v>21</v>
          </cell>
        </row>
        <row r="1439">
          <cell r="A1439" t="str">
            <v>270423</v>
          </cell>
          <cell r="B1439" t="str">
            <v>Path-Phillips/Prof</v>
          </cell>
          <cell r="D1439" t="str">
            <v>Vogler, Carole A.</v>
          </cell>
          <cell r="E1439" t="str">
            <v>E40</v>
          </cell>
          <cell r="F1439" t="str">
            <v>S12</v>
          </cell>
          <cell r="G1439" t="str">
            <v>D212</v>
          </cell>
          <cell r="H1439" t="str">
            <v xml:space="preserve"> </v>
          </cell>
          <cell r="I1439" t="str">
            <v>21</v>
          </cell>
        </row>
        <row r="1440">
          <cell r="A1440" t="str">
            <v>270424</v>
          </cell>
          <cell r="B1440" t="str">
            <v>Path-M. Case, M.D.</v>
          </cell>
          <cell r="D1440" t="str">
            <v>Vogler, Carole A.</v>
          </cell>
          <cell r="E1440" t="str">
            <v>E40</v>
          </cell>
          <cell r="F1440" t="str">
            <v>S12</v>
          </cell>
          <cell r="G1440" t="str">
            <v>D212</v>
          </cell>
          <cell r="H1440" t="str">
            <v xml:space="preserve"> </v>
          </cell>
          <cell r="I1440" t="str">
            <v>21</v>
          </cell>
        </row>
        <row r="1441">
          <cell r="A1441" t="str">
            <v>270427</v>
          </cell>
          <cell r="B1441" t="str">
            <v>Path-Masters Course</v>
          </cell>
          <cell r="D1441" t="str">
            <v>Vogler, Carole A.</v>
          </cell>
          <cell r="E1441" t="str">
            <v>E40</v>
          </cell>
          <cell r="F1441" t="str">
            <v>S12</v>
          </cell>
          <cell r="G1441" t="str">
            <v>D212</v>
          </cell>
          <cell r="H1441" t="str">
            <v xml:space="preserve"> </v>
          </cell>
          <cell r="I1441" t="str">
            <v>21</v>
          </cell>
        </row>
        <row r="1442">
          <cell r="A1442" t="str">
            <v>270428</v>
          </cell>
          <cell r="B1442" t="str">
            <v>Path-MLDIC Course</v>
          </cell>
          <cell r="D1442" t="str">
            <v>Vogler, Carole A.</v>
          </cell>
          <cell r="E1442" t="str">
            <v>E40</v>
          </cell>
          <cell r="F1442" t="str">
            <v>S12</v>
          </cell>
          <cell r="G1442" t="str">
            <v>D212</v>
          </cell>
          <cell r="H1442" t="str">
            <v xml:space="preserve"> </v>
          </cell>
          <cell r="I1442" t="str">
            <v>21</v>
          </cell>
        </row>
        <row r="1443">
          <cell r="A1443" t="str">
            <v>270431</v>
          </cell>
          <cell r="B1443" t="str">
            <v>Path-David Brink MD</v>
          </cell>
          <cell r="D1443" t="str">
            <v>Vogler, Carole A.</v>
          </cell>
          <cell r="E1443" t="str">
            <v>E40</v>
          </cell>
          <cell r="F1443" t="str">
            <v>S12</v>
          </cell>
          <cell r="G1443" t="str">
            <v>D212</v>
          </cell>
          <cell r="H1443" t="str">
            <v xml:space="preserve"> </v>
          </cell>
          <cell r="I1443" t="str">
            <v>21</v>
          </cell>
        </row>
        <row r="1444">
          <cell r="A1444" t="str">
            <v>270441</v>
          </cell>
          <cell r="B1444" t="str">
            <v>Path-Commit Funds</v>
          </cell>
          <cell r="D1444" t="str">
            <v>Vogler, Carole A.</v>
          </cell>
          <cell r="E1444" t="str">
            <v>E40</v>
          </cell>
          <cell r="F1444" t="str">
            <v>S12</v>
          </cell>
          <cell r="G1444" t="str">
            <v>D212</v>
          </cell>
          <cell r="H1444" t="str">
            <v xml:space="preserve"> </v>
          </cell>
          <cell r="I1444" t="str">
            <v>21</v>
          </cell>
        </row>
        <row r="1445">
          <cell r="A1445" t="str">
            <v>270444</v>
          </cell>
          <cell r="B1445" t="str">
            <v>Path-Chamberland/Prof</v>
          </cell>
          <cell r="D1445" t="str">
            <v>Chamberland, Robin R.</v>
          </cell>
          <cell r="E1445" t="str">
            <v>E40</v>
          </cell>
          <cell r="F1445" t="str">
            <v>S12</v>
          </cell>
          <cell r="G1445" t="str">
            <v>D212</v>
          </cell>
          <cell r="H1445" t="str">
            <v xml:space="preserve"> </v>
          </cell>
          <cell r="I1445" t="str">
            <v>21</v>
          </cell>
        </row>
        <row r="1446">
          <cell r="A1446" t="str">
            <v>270446</v>
          </cell>
          <cell r="B1446" t="str">
            <v>Path-Isabell/Prof</v>
          </cell>
          <cell r="D1446" t="str">
            <v>Isbell, Timothy S.</v>
          </cell>
          <cell r="E1446" t="str">
            <v>E40</v>
          </cell>
          <cell r="F1446" t="str">
            <v>S12</v>
          </cell>
          <cell r="G1446" t="str">
            <v>D212</v>
          </cell>
          <cell r="H1446" t="str">
            <v xml:space="preserve"> </v>
          </cell>
          <cell r="I1446" t="str">
            <v>21</v>
          </cell>
        </row>
        <row r="1447">
          <cell r="A1447" t="str">
            <v>272501</v>
          </cell>
          <cell r="B1447" t="str">
            <v>Path NSI-Ray</v>
          </cell>
          <cell r="D1447" t="str">
            <v>Vogler, Carole A.</v>
          </cell>
          <cell r="E1447" t="str">
            <v>E40</v>
          </cell>
          <cell r="F1447" t="str">
            <v>S12</v>
          </cell>
          <cell r="G1447" t="str">
            <v>D212</v>
          </cell>
          <cell r="H1447" t="str">
            <v xml:space="preserve"> </v>
          </cell>
          <cell r="I1447" t="str">
            <v>21</v>
          </cell>
        </row>
        <row r="1448">
          <cell r="A1448" t="str">
            <v>272502</v>
          </cell>
          <cell r="B1448" t="str">
            <v>Path NSI-McHowat</v>
          </cell>
          <cell r="D1448" t="str">
            <v>Vogler, Carole A.</v>
          </cell>
          <cell r="E1448" t="str">
            <v>E40</v>
          </cell>
          <cell r="F1448" t="str">
            <v>S12</v>
          </cell>
          <cell r="G1448" t="str">
            <v>D212</v>
          </cell>
          <cell r="H1448" t="str">
            <v xml:space="preserve"> </v>
          </cell>
          <cell r="I1448" t="str">
            <v>21</v>
          </cell>
        </row>
        <row r="1449">
          <cell r="A1449" t="str">
            <v>292287</v>
          </cell>
          <cell r="B1449" t="str">
            <v>Liver Ctr Awd-Ray</v>
          </cell>
          <cell r="D1449" t="str">
            <v>Ray, Ratna B.</v>
          </cell>
          <cell r="E1449" t="str">
            <v>E40</v>
          </cell>
          <cell r="F1449" t="str">
            <v>S12</v>
          </cell>
          <cell r="G1449" t="str">
            <v>D212</v>
          </cell>
          <cell r="H1449" t="str">
            <v xml:space="preserve"> </v>
          </cell>
          <cell r="I1449" t="str">
            <v>21</v>
          </cell>
          <cell r="J1449" t="str">
            <v>11/01/2011</v>
          </cell>
          <cell r="K1449" t="str">
            <v>12/31/2018</v>
          </cell>
        </row>
        <row r="1450">
          <cell r="A1450" t="str">
            <v>292291</v>
          </cell>
          <cell r="B1450" t="str">
            <v>Cancer Ctr Seed Grant-Ray</v>
          </cell>
          <cell r="D1450" t="str">
            <v>Ray, Ratna B.</v>
          </cell>
          <cell r="E1450" t="str">
            <v>E40</v>
          </cell>
          <cell r="F1450" t="str">
            <v>S12</v>
          </cell>
          <cell r="G1450" t="str">
            <v>D212</v>
          </cell>
          <cell r="H1450" t="str">
            <v xml:space="preserve"> </v>
          </cell>
          <cell r="I1450" t="str">
            <v>21</v>
          </cell>
          <cell r="J1450" t="str">
            <v>01/01/2012</v>
          </cell>
          <cell r="K1450" t="str">
            <v>06/30/2019</v>
          </cell>
        </row>
        <row r="1451">
          <cell r="A1451" t="str">
            <v>292311</v>
          </cell>
          <cell r="B1451" t="str">
            <v>Liver Center Award-Ray</v>
          </cell>
          <cell r="D1451" t="str">
            <v>Ray, Ratna B.</v>
          </cell>
          <cell r="E1451" t="str">
            <v>E40</v>
          </cell>
          <cell r="F1451" t="str">
            <v>S12</v>
          </cell>
          <cell r="G1451" t="str">
            <v>D212</v>
          </cell>
          <cell r="H1451" t="str">
            <v xml:space="preserve"> </v>
          </cell>
          <cell r="I1451" t="str">
            <v>21</v>
          </cell>
          <cell r="K1451" t="str">
            <v>06/30/2019</v>
          </cell>
        </row>
        <row r="1452">
          <cell r="A1452" t="str">
            <v>295536</v>
          </cell>
          <cell r="B1452" t="str">
            <v>Pathology-Dev</v>
          </cell>
          <cell r="D1452" t="str">
            <v>Swierkosz, Ella M.</v>
          </cell>
          <cell r="E1452" t="str">
            <v>E40</v>
          </cell>
          <cell r="F1452" t="str">
            <v>S12</v>
          </cell>
          <cell r="G1452" t="str">
            <v>D212</v>
          </cell>
          <cell r="H1452" t="str">
            <v xml:space="preserve"> </v>
          </cell>
          <cell r="I1452" t="str">
            <v>21</v>
          </cell>
        </row>
        <row r="1453">
          <cell r="A1453" t="str">
            <v>298808</v>
          </cell>
          <cell r="B1453" t="str">
            <v>Res Light and EM Core</v>
          </cell>
          <cell r="D1453" t="str">
            <v>Kolar, Grant R.</v>
          </cell>
          <cell r="E1453" t="str">
            <v>E40</v>
          </cell>
          <cell r="F1453" t="str">
            <v>S12</v>
          </cell>
          <cell r="G1453" t="str">
            <v>D212</v>
          </cell>
          <cell r="H1453" t="str">
            <v xml:space="preserve"> </v>
          </cell>
          <cell r="I1453" t="str">
            <v>21</v>
          </cell>
        </row>
        <row r="1454">
          <cell r="A1454" t="str">
            <v>310545</v>
          </cell>
          <cell r="B1454" t="str">
            <v>Generation of Natural Killer Cells</v>
          </cell>
          <cell r="C1454" t="str">
            <v>Kornbluth, Jacki</v>
          </cell>
          <cell r="D1454" t="str">
            <v>Conley, Michael J.</v>
          </cell>
          <cell r="E1454" t="str">
            <v>E40</v>
          </cell>
          <cell r="F1454" t="str">
            <v>S12</v>
          </cell>
          <cell r="G1454" t="str">
            <v>D212</v>
          </cell>
          <cell r="H1454" t="str">
            <v xml:space="preserve"> </v>
          </cell>
          <cell r="I1454" t="str">
            <v>31</v>
          </cell>
          <cell r="J1454" t="str">
            <v>07/01/2015</v>
          </cell>
          <cell r="K1454" t="str">
            <v>09/30/2015</v>
          </cell>
        </row>
        <row r="1455">
          <cell r="A1455" t="str">
            <v>310771</v>
          </cell>
          <cell r="B1455" t="str">
            <v>Evaluate therapeutic efficacy of mi</v>
          </cell>
          <cell r="C1455" t="str">
            <v>Ray, Ratna B.</v>
          </cell>
          <cell r="D1455" t="str">
            <v>Conley, Michael J.</v>
          </cell>
          <cell r="E1455" t="str">
            <v>E40</v>
          </cell>
          <cell r="F1455" t="str">
            <v>S12</v>
          </cell>
          <cell r="G1455" t="str">
            <v>D212</v>
          </cell>
          <cell r="H1455" t="str">
            <v xml:space="preserve"> </v>
          </cell>
          <cell r="I1455" t="str">
            <v>31</v>
          </cell>
          <cell r="J1455" t="str">
            <v>01/01/2018</v>
          </cell>
          <cell r="K1455" t="str">
            <v>12/31/2018</v>
          </cell>
        </row>
        <row r="1456">
          <cell r="A1456" t="str">
            <v>310875</v>
          </cell>
          <cell r="B1456" t="str">
            <v>Development of Natural Killer Cell-</v>
          </cell>
          <cell r="C1456" t="str">
            <v>Kornbluth, Jacki</v>
          </cell>
          <cell r="D1456" t="str">
            <v>Conley, Michael J.</v>
          </cell>
          <cell r="E1456" t="str">
            <v>E40</v>
          </cell>
          <cell r="F1456" t="str">
            <v>S12</v>
          </cell>
          <cell r="G1456" t="str">
            <v>D212</v>
          </cell>
          <cell r="H1456" t="str">
            <v xml:space="preserve"> </v>
          </cell>
          <cell r="I1456" t="str">
            <v>31</v>
          </cell>
          <cell r="J1456" t="str">
            <v>01/28/2019</v>
          </cell>
          <cell r="K1456" t="str">
            <v>12/31/2019</v>
          </cell>
        </row>
        <row r="1457">
          <cell r="A1457" t="str">
            <v>320316</v>
          </cell>
          <cell r="B1457" t="str">
            <v>Neuroimaging and Neuropathology of</v>
          </cell>
          <cell r="C1457" t="str">
            <v>Guzman, Miguel A.</v>
          </cell>
          <cell r="D1457" t="str">
            <v>Conley, Michael J.</v>
          </cell>
          <cell r="E1457" t="str">
            <v>E40</v>
          </cell>
          <cell r="F1457" t="str">
            <v>S12</v>
          </cell>
          <cell r="G1457" t="str">
            <v>D212</v>
          </cell>
          <cell r="H1457" t="str">
            <v xml:space="preserve"> </v>
          </cell>
          <cell r="I1457" t="str">
            <v>31</v>
          </cell>
          <cell r="J1457" t="str">
            <v>09/01/2013</v>
          </cell>
          <cell r="K1457" t="str">
            <v>05/31/2019</v>
          </cell>
        </row>
        <row r="1458">
          <cell r="A1458" t="str">
            <v>320550</v>
          </cell>
          <cell r="B1458" t="str">
            <v>Hepatic Fatty Acid Metabolism and S</v>
          </cell>
          <cell r="C1458" t="str">
            <v>Chen, Anping</v>
          </cell>
          <cell r="D1458" t="str">
            <v>Conley, Michael J.</v>
          </cell>
          <cell r="E1458" t="str">
            <v>E40</v>
          </cell>
          <cell r="F1458" t="str">
            <v>S12</v>
          </cell>
          <cell r="G1458" t="str">
            <v>D212</v>
          </cell>
          <cell r="H1458" t="str">
            <v xml:space="preserve"> </v>
          </cell>
          <cell r="I1458" t="str">
            <v>31</v>
          </cell>
          <cell r="J1458" t="str">
            <v>08/01/2014</v>
          </cell>
          <cell r="K1458" t="str">
            <v>06/30/2018</v>
          </cell>
        </row>
        <row r="1459">
          <cell r="A1459" t="str">
            <v>320583</v>
          </cell>
          <cell r="B1459" t="str">
            <v>Mechanistic Insights of BME Mediate</v>
          </cell>
          <cell r="C1459" t="str">
            <v>Ray, Ratna B.</v>
          </cell>
          <cell r="D1459" t="str">
            <v>Conley, Michael J.</v>
          </cell>
          <cell r="E1459" t="str">
            <v>E40</v>
          </cell>
          <cell r="F1459" t="str">
            <v>S12</v>
          </cell>
          <cell r="G1459" t="str">
            <v>D212</v>
          </cell>
          <cell r="H1459" t="str">
            <v xml:space="preserve"> </v>
          </cell>
          <cell r="I1459" t="str">
            <v>31</v>
          </cell>
          <cell r="J1459" t="str">
            <v>02/15/2015</v>
          </cell>
          <cell r="K1459" t="str">
            <v>01/31/2020</v>
          </cell>
        </row>
        <row r="1460">
          <cell r="A1460" t="str">
            <v>320595</v>
          </cell>
          <cell r="B1460" t="str">
            <v>Racial Disparity of microRNA in Hep</v>
          </cell>
          <cell r="C1460" t="str">
            <v>Ray, Ratna B.</v>
          </cell>
          <cell r="D1460" t="str">
            <v>Conley, Michael J.</v>
          </cell>
          <cell r="E1460" t="str">
            <v>E40</v>
          </cell>
          <cell r="F1460" t="str">
            <v>S12</v>
          </cell>
          <cell r="G1460" t="str">
            <v>D212</v>
          </cell>
          <cell r="H1460" t="str">
            <v xml:space="preserve"> </v>
          </cell>
          <cell r="I1460" t="str">
            <v>31</v>
          </cell>
          <cell r="J1460" t="str">
            <v>04/01/2015</v>
          </cell>
          <cell r="K1460" t="str">
            <v>02/28/2019</v>
          </cell>
        </row>
        <row r="1461">
          <cell r="A1461" t="str">
            <v>320655</v>
          </cell>
          <cell r="B1461" t="str">
            <v>Breast Cancer Prevention Using Bitt</v>
          </cell>
          <cell r="C1461" t="str">
            <v>Ray, Ratna B.</v>
          </cell>
          <cell r="D1461" t="str">
            <v>Conley, Michael J.</v>
          </cell>
          <cell r="E1461" t="str">
            <v>E40</v>
          </cell>
          <cell r="F1461" t="str">
            <v>S12</v>
          </cell>
          <cell r="G1461" t="str">
            <v>D212</v>
          </cell>
          <cell r="H1461" t="str">
            <v xml:space="preserve"> </v>
          </cell>
          <cell r="I1461" t="str">
            <v>31</v>
          </cell>
          <cell r="J1461" t="str">
            <v>09/01/2015</v>
          </cell>
          <cell r="K1461" t="str">
            <v>08/31/2018</v>
          </cell>
        </row>
        <row r="1462">
          <cell r="A1462" t="str">
            <v>320800</v>
          </cell>
          <cell r="B1462" t="str">
            <v>HCV infection, cross-talk among liv</v>
          </cell>
          <cell r="C1462" t="str">
            <v>Ray, Ratna B.</v>
          </cell>
          <cell r="D1462" t="str">
            <v>Conley, Michael J.</v>
          </cell>
          <cell r="E1462" t="str">
            <v>E40</v>
          </cell>
          <cell r="F1462" t="str">
            <v>S12</v>
          </cell>
          <cell r="G1462" t="str">
            <v>D212</v>
          </cell>
          <cell r="H1462" t="str">
            <v xml:space="preserve"> </v>
          </cell>
          <cell r="I1462" t="str">
            <v>31</v>
          </cell>
          <cell r="J1462" t="str">
            <v>07/01/2016</v>
          </cell>
          <cell r="K1462" t="str">
            <v>06/30/2021</v>
          </cell>
        </row>
        <row r="1463">
          <cell r="A1463" t="str">
            <v>320894</v>
          </cell>
          <cell r="B1463" t="str">
            <v>IPA Agreement Between Donald Lawren</v>
          </cell>
          <cell r="C1463" t="str">
            <v>Kornbluth, Jacki</v>
          </cell>
          <cell r="D1463" t="str">
            <v>Conley, Michael J.</v>
          </cell>
          <cell r="E1463" t="str">
            <v>E40</v>
          </cell>
          <cell r="F1463" t="str">
            <v>S12</v>
          </cell>
          <cell r="G1463" t="str">
            <v>D212</v>
          </cell>
          <cell r="H1463" t="str">
            <v xml:space="preserve"> </v>
          </cell>
          <cell r="I1463" t="str">
            <v>31</v>
          </cell>
          <cell r="J1463" t="str">
            <v>04/01/2017</v>
          </cell>
          <cell r="K1463" t="str">
            <v>03/31/2019</v>
          </cell>
        </row>
        <row r="1464">
          <cell r="A1464" t="str">
            <v>321051</v>
          </cell>
          <cell r="B1464" t="str">
            <v>Development of Natural Killer Cell-</v>
          </cell>
          <cell r="C1464" t="str">
            <v>Kornbluth, Jacki</v>
          </cell>
          <cell r="D1464" t="str">
            <v>Conley, Michael J.</v>
          </cell>
          <cell r="E1464" t="str">
            <v>E40</v>
          </cell>
          <cell r="F1464" t="str">
            <v>S12</v>
          </cell>
          <cell r="G1464" t="str">
            <v>D212</v>
          </cell>
          <cell r="H1464" t="str">
            <v xml:space="preserve"> </v>
          </cell>
          <cell r="I1464" t="str">
            <v>31</v>
          </cell>
          <cell r="J1464" t="str">
            <v>03/01/2018</v>
          </cell>
          <cell r="K1464" t="str">
            <v>02/28/2019</v>
          </cell>
        </row>
        <row r="1465">
          <cell r="A1465" t="str">
            <v>400638</v>
          </cell>
          <cell r="B1465" t="str">
            <v>Pinkerton MD Henry L</v>
          </cell>
          <cell r="D1465" t="str">
            <v>Vogler, Carole A.</v>
          </cell>
          <cell r="E1465" t="str">
            <v>E40</v>
          </cell>
          <cell r="F1465" t="str">
            <v>S12</v>
          </cell>
          <cell r="G1465" t="str">
            <v>D212</v>
          </cell>
          <cell r="H1465" t="str">
            <v xml:space="preserve"> </v>
          </cell>
          <cell r="I1465" t="str">
            <v>41</v>
          </cell>
        </row>
        <row r="1466">
          <cell r="A1466" t="str">
            <v>401757</v>
          </cell>
          <cell r="B1466" t="str">
            <v>Hard Professorship</v>
          </cell>
          <cell r="D1466" t="str">
            <v>Vogler, Carole A.</v>
          </cell>
          <cell r="E1466" t="str">
            <v>E40</v>
          </cell>
          <cell r="F1466" t="str">
            <v>S12</v>
          </cell>
          <cell r="G1466" t="str">
            <v>D212</v>
          </cell>
          <cell r="H1466" t="str">
            <v xml:space="preserve"> </v>
          </cell>
          <cell r="I1466" t="str">
            <v>41</v>
          </cell>
        </row>
        <row r="1467">
          <cell r="A1467" t="str">
            <v>808082</v>
          </cell>
          <cell r="B1467" t="str">
            <v>A/R Pathol St Louis</v>
          </cell>
          <cell r="D1467" t="str">
            <v>Whitworth, Gary L.</v>
          </cell>
          <cell r="E1467" t="str">
            <v>E40</v>
          </cell>
          <cell r="F1467" t="str">
            <v>S12</v>
          </cell>
          <cell r="G1467" t="str">
            <v>D212</v>
          </cell>
          <cell r="H1467" t="str">
            <v xml:space="preserve"> </v>
          </cell>
          <cell r="I1467" t="str">
            <v>81</v>
          </cell>
        </row>
        <row r="1468">
          <cell r="A1468" t="str">
            <v>808083</v>
          </cell>
          <cell r="B1468" t="str">
            <v>A/R Pathol St Louis</v>
          </cell>
          <cell r="D1468" t="str">
            <v>Whitworth, Gary L.</v>
          </cell>
          <cell r="E1468" t="str">
            <v>E40</v>
          </cell>
          <cell r="F1468" t="str">
            <v>S12</v>
          </cell>
          <cell r="G1468" t="str">
            <v>D212</v>
          </cell>
          <cell r="H1468" t="str">
            <v xml:space="preserve"> </v>
          </cell>
          <cell r="I1468" t="str">
            <v>81</v>
          </cell>
        </row>
        <row r="1469">
          <cell r="A1469" t="str">
            <v>808085</v>
          </cell>
          <cell r="B1469" t="str">
            <v>A/R Pathol Jeff Cty</v>
          </cell>
          <cell r="D1469" t="str">
            <v>Whitworth, Gary L.</v>
          </cell>
          <cell r="E1469" t="str">
            <v>E40</v>
          </cell>
          <cell r="F1469" t="str">
            <v>S12</v>
          </cell>
          <cell r="G1469" t="str">
            <v>D212</v>
          </cell>
          <cell r="H1469" t="str">
            <v xml:space="preserve"> </v>
          </cell>
          <cell r="I1469" t="str">
            <v>81</v>
          </cell>
        </row>
        <row r="1470">
          <cell r="A1470" t="str">
            <v>808086</v>
          </cell>
          <cell r="B1470" t="str">
            <v>A/R Pathol Franklin</v>
          </cell>
          <cell r="D1470" t="str">
            <v>Whitworth, Gary L.</v>
          </cell>
          <cell r="E1470" t="str">
            <v>E40</v>
          </cell>
          <cell r="F1470" t="str">
            <v>S12</v>
          </cell>
          <cell r="G1470" t="str">
            <v>D212</v>
          </cell>
          <cell r="H1470" t="str">
            <v xml:space="preserve"> </v>
          </cell>
          <cell r="I1470" t="str">
            <v>81</v>
          </cell>
        </row>
        <row r="1471">
          <cell r="A1471" t="str">
            <v>808087</v>
          </cell>
          <cell r="B1471" t="str">
            <v>A/R Path St Charles</v>
          </cell>
          <cell r="D1471" t="str">
            <v>Whitworth, Gary L.</v>
          </cell>
          <cell r="E1471" t="str">
            <v>E40</v>
          </cell>
          <cell r="F1471" t="str">
            <v>S12</v>
          </cell>
          <cell r="G1471" t="str">
            <v>D212</v>
          </cell>
          <cell r="H1471" t="str">
            <v xml:space="preserve"> </v>
          </cell>
          <cell r="I1471" t="str">
            <v>81</v>
          </cell>
        </row>
        <row r="1472">
          <cell r="A1472" t="str">
            <v>808119</v>
          </cell>
          <cell r="B1472" t="str">
            <v>A/R Pathol SSM-SLUH</v>
          </cell>
          <cell r="D1472" t="str">
            <v>Whitworth, Gary L.</v>
          </cell>
          <cell r="E1472" t="str">
            <v>E40</v>
          </cell>
          <cell r="F1472" t="str">
            <v>S12</v>
          </cell>
          <cell r="G1472" t="str">
            <v>D212</v>
          </cell>
          <cell r="H1472" t="str">
            <v xml:space="preserve"> </v>
          </cell>
          <cell r="I1472" t="str">
            <v>81</v>
          </cell>
        </row>
        <row r="1473">
          <cell r="A1473" t="str">
            <v>808126</v>
          </cell>
          <cell r="B1473" t="str">
            <v>A/R Pth Bellevil Mem</v>
          </cell>
          <cell r="D1473" t="str">
            <v>Whitworth, Gary L.</v>
          </cell>
          <cell r="E1473" t="str">
            <v>E40</v>
          </cell>
          <cell r="F1473" t="str">
            <v>S12</v>
          </cell>
          <cell r="G1473" t="str">
            <v>D212</v>
          </cell>
          <cell r="H1473" t="str">
            <v xml:space="preserve"> </v>
          </cell>
          <cell r="I1473" t="str">
            <v>81</v>
          </cell>
        </row>
        <row r="1474">
          <cell r="A1474" t="str">
            <v>808157</v>
          </cell>
          <cell r="B1474" t="str">
            <v>A/R Path Anderson</v>
          </cell>
          <cell r="D1474" t="str">
            <v>Whitworth, Gary L.</v>
          </cell>
          <cell r="E1474" t="str">
            <v>E40</v>
          </cell>
          <cell r="F1474" t="str">
            <v>S12</v>
          </cell>
          <cell r="G1474" t="str">
            <v>D212</v>
          </cell>
          <cell r="H1474" t="str">
            <v xml:space="preserve"> </v>
          </cell>
          <cell r="I1474" t="str">
            <v>81</v>
          </cell>
        </row>
        <row r="1475">
          <cell r="A1475" t="str">
            <v>808158</v>
          </cell>
          <cell r="B1475" t="str">
            <v>A/R Path Client Billing</v>
          </cell>
          <cell r="D1475" t="str">
            <v>Whitworth, Gary L.</v>
          </cell>
          <cell r="E1475" t="str">
            <v>E40</v>
          </cell>
          <cell r="F1475" t="str">
            <v>S12</v>
          </cell>
          <cell r="G1475" t="str">
            <v>D212</v>
          </cell>
          <cell r="H1475" t="str">
            <v xml:space="preserve"> </v>
          </cell>
          <cell r="I1475" t="str">
            <v>81</v>
          </cell>
        </row>
        <row r="1476">
          <cell r="A1476" t="str">
            <v>885186</v>
          </cell>
          <cell r="B1476" t="str">
            <v>A&amp;R Pathology</v>
          </cell>
          <cell r="D1476" t="str">
            <v>Vogler, Carole A.</v>
          </cell>
          <cell r="E1476" t="str">
            <v>E40</v>
          </cell>
          <cell r="F1476" t="str">
            <v>S12</v>
          </cell>
          <cell r="G1476" t="str">
            <v>D212</v>
          </cell>
          <cell r="H1476" t="str">
            <v xml:space="preserve"> </v>
          </cell>
          <cell r="I1476" t="str">
            <v>81</v>
          </cell>
        </row>
        <row r="1477">
          <cell r="A1477" t="str">
            <v>888060</v>
          </cell>
          <cell r="B1477" t="str">
            <v>Path - City M.E.</v>
          </cell>
          <cell r="D1477" t="str">
            <v>Vogler, Carole A.</v>
          </cell>
          <cell r="E1477" t="str">
            <v>E40</v>
          </cell>
          <cell r="F1477" t="str">
            <v>S12</v>
          </cell>
          <cell r="G1477" t="str">
            <v>D212</v>
          </cell>
          <cell r="H1477" t="str">
            <v xml:space="preserve"> </v>
          </cell>
          <cell r="I1477" t="str">
            <v>81</v>
          </cell>
        </row>
        <row r="1478">
          <cell r="A1478" t="str">
            <v>888061</v>
          </cell>
          <cell r="B1478" t="str">
            <v>Path-Franklin County</v>
          </cell>
          <cell r="D1478" t="str">
            <v>Vogler, Carole A.</v>
          </cell>
          <cell r="E1478" t="str">
            <v>E40</v>
          </cell>
          <cell r="F1478" t="str">
            <v>S12</v>
          </cell>
          <cell r="G1478" t="str">
            <v>D212</v>
          </cell>
          <cell r="H1478" t="str">
            <v xml:space="preserve"> </v>
          </cell>
          <cell r="I1478" t="str">
            <v>81</v>
          </cell>
        </row>
        <row r="1479">
          <cell r="A1479" t="str">
            <v>888062</v>
          </cell>
          <cell r="B1479" t="str">
            <v>Path-Jeff County</v>
          </cell>
          <cell r="D1479" t="str">
            <v>Vogler, Carole A.</v>
          </cell>
          <cell r="E1479" t="str">
            <v>E40</v>
          </cell>
          <cell r="F1479" t="str">
            <v>S12</v>
          </cell>
          <cell r="G1479" t="str">
            <v>D212</v>
          </cell>
          <cell r="H1479" t="str">
            <v xml:space="preserve"> </v>
          </cell>
          <cell r="I1479" t="str">
            <v>81</v>
          </cell>
        </row>
        <row r="1480">
          <cell r="A1480" t="str">
            <v>888063</v>
          </cell>
          <cell r="B1480" t="str">
            <v>Path-St Chrls County</v>
          </cell>
          <cell r="D1480" t="str">
            <v>Vogler, Carole A.</v>
          </cell>
          <cell r="E1480" t="str">
            <v>E40</v>
          </cell>
          <cell r="F1480" t="str">
            <v>S12</v>
          </cell>
          <cell r="G1480" t="str">
            <v>D212</v>
          </cell>
          <cell r="H1480" t="str">
            <v xml:space="preserve"> </v>
          </cell>
          <cell r="I1480" t="str">
            <v>81</v>
          </cell>
        </row>
        <row r="1481">
          <cell r="A1481" t="str">
            <v>888064</v>
          </cell>
          <cell r="B1481" t="str">
            <v>Electron Microscopy</v>
          </cell>
          <cell r="D1481" t="str">
            <v>Vogler, Carole A.</v>
          </cell>
          <cell r="E1481" t="str">
            <v>E40</v>
          </cell>
          <cell r="F1481" t="str">
            <v>S12</v>
          </cell>
          <cell r="G1481" t="str">
            <v>D212</v>
          </cell>
          <cell r="H1481" t="str">
            <v xml:space="preserve"> </v>
          </cell>
          <cell r="I1481" t="str">
            <v>81</v>
          </cell>
        </row>
        <row r="1482">
          <cell r="A1482" t="str">
            <v>888065</v>
          </cell>
          <cell r="B1482" t="str">
            <v>Histology</v>
          </cell>
          <cell r="D1482" t="str">
            <v>Vogler, Carole A.</v>
          </cell>
          <cell r="E1482" t="str">
            <v>E40</v>
          </cell>
          <cell r="F1482" t="str">
            <v>S12</v>
          </cell>
          <cell r="G1482" t="str">
            <v>D212</v>
          </cell>
          <cell r="H1482" t="str">
            <v xml:space="preserve"> </v>
          </cell>
          <cell r="I1482" t="str">
            <v>81</v>
          </cell>
        </row>
        <row r="1483">
          <cell r="A1483" t="str">
            <v>888066</v>
          </cell>
          <cell r="B1483" t="str">
            <v>Immunology</v>
          </cell>
          <cell r="D1483" t="str">
            <v>Vogler, Carole A.</v>
          </cell>
          <cell r="E1483" t="str">
            <v>E40</v>
          </cell>
          <cell r="F1483" t="str">
            <v>S12</v>
          </cell>
          <cell r="G1483" t="str">
            <v>D212</v>
          </cell>
          <cell r="H1483" t="str">
            <v xml:space="preserve"> </v>
          </cell>
          <cell r="I1483" t="str">
            <v>81</v>
          </cell>
        </row>
        <row r="1484">
          <cell r="A1484" t="str">
            <v>888067</v>
          </cell>
          <cell r="B1484" t="str">
            <v>Toxicology</v>
          </cell>
          <cell r="D1484" t="str">
            <v>Vogler, Carole A.</v>
          </cell>
          <cell r="E1484" t="str">
            <v>E40</v>
          </cell>
          <cell r="F1484" t="str">
            <v>S12</v>
          </cell>
          <cell r="G1484" t="str">
            <v>D212</v>
          </cell>
          <cell r="H1484" t="str">
            <v xml:space="preserve"> </v>
          </cell>
          <cell r="I1484" t="str">
            <v>81</v>
          </cell>
        </row>
        <row r="1485">
          <cell r="A1485" t="str">
            <v>888068</v>
          </cell>
          <cell r="B1485" t="str">
            <v>Path - DNA</v>
          </cell>
          <cell r="D1485" t="str">
            <v>Vogler, Carole A.</v>
          </cell>
          <cell r="E1485" t="str">
            <v>E40</v>
          </cell>
          <cell r="F1485" t="str">
            <v>S12</v>
          </cell>
          <cell r="G1485" t="str">
            <v>D212</v>
          </cell>
          <cell r="H1485" t="str">
            <v xml:space="preserve"> </v>
          </cell>
          <cell r="I1485" t="str">
            <v>81</v>
          </cell>
        </row>
        <row r="1486">
          <cell r="A1486" t="str">
            <v>888069</v>
          </cell>
          <cell r="B1486" t="str">
            <v>Path-Administration</v>
          </cell>
          <cell r="D1486" t="str">
            <v>Vogler, Carole A.</v>
          </cell>
          <cell r="E1486" t="str">
            <v>E40</v>
          </cell>
          <cell r="F1486" t="str">
            <v>S12</v>
          </cell>
          <cell r="G1486" t="str">
            <v>D212</v>
          </cell>
          <cell r="H1486" t="str">
            <v xml:space="preserve"> </v>
          </cell>
          <cell r="I1486" t="str">
            <v>81</v>
          </cell>
        </row>
        <row r="1487">
          <cell r="A1487" t="str">
            <v>888070</v>
          </cell>
          <cell r="B1487" t="str">
            <v>Path-SLU Hospital</v>
          </cell>
          <cell r="D1487" t="str">
            <v>Vogler, Carole A.</v>
          </cell>
          <cell r="E1487" t="str">
            <v>E40</v>
          </cell>
          <cell r="F1487" t="str">
            <v>S12</v>
          </cell>
          <cell r="G1487" t="str">
            <v>D212</v>
          </cell>
          <cell r="H1487" t="str">
            <v xml:space="preserve"> </v>
          </cell>
          <cell r="I1487" t="str">
            <v>81</v>
          </cell>
        </row>
        <row r="1488">
          <cell r="A1488" t="str">
            <v>888071</v>
          </cell>
          <cell r="B1488" t="str">
            <v>Path-Cardinal Glen</v>
          </cell>
          <cell r="D1488" t="str">
            <v>Vogler, Carole A.</v>
          </cell>
          <cell r="E1488" t="str">
            <v>E40</v>
          </cell>
          <cell r="F1488" t="str">
            <v>S12</v>
          </cell>
          <cell r="G1488" t="str">
            <v>D212</v>
          </cell>
          <cell r="H1488" t="str">
            <v xml:space="preserve"> </v>
          </cell>
          <cell r="I1488" t="str">
            <v>81</v>
          </cell>
        </row>
        <row r="1489">
          <cell r="A1489" t="str">
            <v>888072</v>
          </cell>
          <cell r="B1489" t="str">
            <v>Path-Anatomic Pathol</v>
          </cell>
          <cell r="D1489" t="str">
            <v>Vogler, Carole A.</v>
          </cell>
          <cell r="E1489" t="str">
            <v>E40</v>
          </cell>
          <cell r="F1489" t="str">
            <v>S12</v>
          </cell>
          <cell r="G1489" t="str">
            <v>D212</v>
          </cell>
          <cell r="H1489" t="str">
            <v xml:space="preserve"> </v>
          </cell>
          <cell r="I1489" t="str">
            <v>81</v>
          </cell>
        </row>
        <row r="1490">
          <cell r="A1490" t="str">
            <v>888074</v>
          </cell>
          <cell r="B1490" t="str">
            <v>Clinical Path Serv</v>
          </cell>
          <cell r="D1490" t="str">
            <v>Vogler, Carole A.</v>
          </cell>
          <cell r="E1490" t="str">
            <v>E40</v>
          </cell>
          <cell r="F1490" t="str">
            <v>S12</v>
          </cell>
          <cell r="G1490" t="str">
            <v>D212</v>
          </cell>
          <cell r="H1490" t="str">
            <v xml:space="preserve"> </v>
          </cell>
          <cell r="I1490" t="str">
            <v>81</v>
          </cell>
        </row>
        <row r="1491">
          <cell r="A1491" t="str">
            <v>888075</v>
          </cell>
          <cell r="B1491" t="str">
            <v>Belleville Memorial</v>
          </cell>
          <cell r="D1491" t="str">
            <v>Vogler, Carole A.</v>
          </cell>
          <cell r="E1491" t="str">
            <v>E40</v>
          </cell>
          <cell r="F1491" t="str">
            <v>S12</v>
          </cell>
          <cell r="G1491" t="str">
            <v>D212</v>
          </cell>
          <cell r="H1491" t="str">
            <v xml:space="preserve"> </v>
          </cell>
          <cell r="I1491" t="str">
            <v>81</v>
          </cell>
        </row>
        <row r="1492">
          <cell r="A1492" t="str">
            <v>888076</v>
          </cell>
          <cell r="B1492" t="str">
            <v>Cytology Lab</v>
          </cell>
          <cell r="D1492" t="str">
            <v>Vogler, Carole A.</v>
          </cell>
          <cell r="E1492" t="str">
            <v>E40</v>
          </cell>
          <cell r="F1492" t="str">
            <v>S12</v>
          </cell>
          <cell r="G1492" t="str">
            <v>D212</v>
          </cell>
          <cell r="H1492" t="str">
            <v xml:space="preserve"> </v>
          </cell>
          <cell r="I1492" t="str">
            <v>81</v>
          </cell>
        </row>
        <row r="1493">
          <cell r="A1493" t="str">
            <v>888077</v>
          </cell>
          <cell r="B1493" t="str">
            <v>Anderson Hospital</v>
          </cell>
          <cell r="D1493" t="str">
            <v>Vogler, Carole A.</v>
          </cell>
          <cell r="E1493" t="str">
            <v>E40</v>
          </cell>
          <cell r="F1493" t="str">
            <v>S12</v>
          </cell>
          <cell r="G1493" t="str">
            <v>D212</v>
          </cell>
          <cell r="H1493" t="str">
            <v xml:space="preserve"> </v>
          </cell>
          <cell r="I1493" t="str">
            <v>81</v>
          </cell>
        </row>
        <row r="1494">
          <cell r="A1494" t="str">
            <v>888079</v>
          </cell>
          <cell r="B1494" t="str">
            <v>Autopsy Services</v>
          </cell>
          <cell r="D1494" t="str">
            <v>Vogler, Carole A.</v>
          </cell>
          <cell r="E1494" t="str">
            <v>E40</v>
          </cell>
          <cell r="F1494" t="str">
            <v>S12</v>
          </cell>
          <cell r="G1494" t="str">
            <v>D212</v>
          </cell>
          <cell r="H1494" t="str">
            <v xml:space="preserve"> </v>
          </cell>
          <cell r="I1494" t="str">
            <v>81</v>
          </cell>
        </row>
        <row r="1495">
          <cell r="A1495" t="str">
            <v>888084</v>
          </cell>
          <cell r="B1495" t="str">
            <v>St. Anthony's Health Ctr-Alton IL</v>
          </cell>
          <cell r="D1495" t="str">
            <v>Conley, Michael J.</v>
          </cell>
          <cell r="E1495" t="str">
            <v>E40</v>
          </cell>
          <cell r="F1495" t="str">
            <v>S12</v>
          </cell>
          <cell r="G1495" t="str">
            <v>D212</v>
          </cell>
          <cell r="H1495" t="str">
            <v xml:space="preserve"> </v>
          </cell>
          <cell r="I1495" t="str">
            <v>81</v>
          </cell>
        </row>
        <row r="1496">
          <cell r="A1496" t="str">
            <v>888085</v>
          </cell>
          <cell r="B1496" t="str">
            <v>SSM Illinois</v>
          </cell>
          <cell r="D1496" t="str">
            <v>Conley, Michael J.</v>
          </cell>
          <cell r="E1496" t="str">
            <v>E40</v>
          </cell>
          <cell r="F1496" t="str">
            <v>S12</v>
          </cell>
          <cell r="G1496" t="str">
            <v>D212</v>
          </cell>
          <cell r="H1496" t="str">
            <v xml:space="preserve"> </v>
          </cell>
          <cell r="I1496" t="str">
            <v>81</v>
          </cell>
        </row>
        <row r="1497">
          <cell r="A1497" t="str">
            <v>888799</v>
          </cell>
          <cell r="B1497" t="str">
            <v>Rsdt Path Anat &amp; Cli</v>
          </cell>
          <cell r="D1497" t="str">
            <v>Vogler, Carole A.</v>
          </cell>
          <cell r="E1497" t="str">
            <v>E40</v>
          </cell>
          <cell r="F1497" t="str">
            <v>S12</v>
          </cell>
          <cell r="G1497" t="str">
            <v>D212</v>
          </cell>
          <cell r="H1497" t="str">
            <v xml:space="preserve"> </v>
          </cell>
          <cell r="I1497" t="str">
            <v>81</v>
          </cell>
        </row>
        <row r="1498">
          <cell r="A1498" t="str">
            <v>888800</v>
          </cell>
          <cell r="B1498" t="str">
            <v>Rsdt Path Cytopath</v>
          </cell>
          <cell r="D1498" t="str">
            <v>Vogler, Carole A.</v>
          </cell>
          <cell r="E1498" t="str">
            <v>E40</v>
          </cell>
          <cell r="F1498" t="str">
            <v>S12</v>
          </cell>
          <cell r="G1498" t="str">
            <v>D212</v>
          </cell>
          <cell r="H1498" t="str">
            <v xml:space="preserve"> </v>
          </cell>
          <cell r="I1498" t="str">
            <v>81</v>
          </cell>
        </row>
        <row r="1499">
          <cell r="A1499" t="str">
            <v>888801</v>
          </cell>
          <cell r="B1499" t="str">
            <v>Rsdt Path Forensic</v>
          </cell>
          <cell r="D1499" t="str">
            <v>Vogler, Carole A.</v>
          </cell>
          <cell r="E1499" t="str">
            <v>E40</v>
          </cell>
          <cell r="F1499" t="str">
            <v>S12</v>
          </cell>
          <cell r="G1499" t="str">
            <v>D212</v>
          </cell>
          <cell r="H1499" t="str">
            <v xml:space="preserve"> </v>
          </cell>
          <cell r="I1499" t="str">
            <v>81</v>
          </cell>
        </row>
        <row r="1500">
          <cell r="A1500" t="str">
            <v>888804</v>
          </cell>
          <cell r="B1500" t="str">
            <v>Fel Path Surgical</v>
          </cell>
          <cell r="D1500" t="str">
            <v>Vogler, Carole A.</v>
          </cell>
          <cell r="E1500" t="str">
            <v>E40</v>
          </cell>
          <cell r="F1500" t="str">
            <v>S12</v>
          </cell>
          <cell r="G1500" t="str">
            <v>D212</v>
          </cell>
          <cell r="H1500" t="str">
            <v xml:space="preserve"> </v>
          </cell>
          <cell r="I1500" t="str">
            <v>81</v>
          </cell>
        </row>
        <row r="1501">
          <cell r="A1501" t="str">
            <v>202602</v>
          </cell>
          <cell r="B1501" t="str">
            <v>CTO</v>
          </cell>
          <cell r="D1501" t="str">
            <v>Whitworth, Gary L.</v>
          </cell>
          <cell r="E1501" t="str">
            <v>E40</v>
          </cell>
          <cell r="F1501" t="str">
            <v>S12</v>
          </cell>
          <cell r="G1501" t="str">
            <v>D214</v>
          </cell>
          <cell r="H1501" t="str">
            <v xml:space="preserve"> </v>
          </cell>
          <cell r="I1501" t="str">
            <v>21</v>
          </cell>
        </row>
        <row r="1502">
          <cell r="A1502" t="str">
            <v>121231</v>
          </cell>
          <cell r="B1502" t="str">
            <v>Neurology</v>
          </cell>
          <cell r="D1502" t="str">
            <v>Hayat, Ghazala S.</v>
          </cell>
          <cell r="E1502" t="str">
            <v>E40</v>
          </cell>
          <cell r="F1502" t="str">
            <v>S12</v>
          </cell>
          <cell r="G1502" t="str">
            <v>D215</v>
          </cell>
          <cell r="H1502" t="str">
            <v xml:space="preserve"> </v>
          </cell>
          <cell r="I1502" t="str">
            <v>11</v>
          </cell>
        </row>
        <row r="1503">
          <cell r="A1503" t="str">
            <v>181224</v>
          </cell>
          <cell r="B1503" t="str">
            <v>HSC Endow Sub-Neurol</v>
          </cell>
          <cell r="D1503" t="str">
            <v>Hayat, Ghazala S.</v>
          </cell>
          <cell r="E1503" t="str">
            <v>E40</v>
          </cell>
          <cell r="F1503" t="str">
            <v>S12</v>
          </cell>
          <cell r="G1503" t="str">
            <v>D215</v>
          </cell>
          <cell r="H1503" t="str">
            <v xml:space="preserve"> </v>
          </cell>
          <cell r="I1503" t="str">
            <v>11</v>
          </cell>
        </row>
        <row r="1504">
          <cell r="A1504" t="str">
            <v>200059</v>
          </cell>
          <cell r="B1504" t="str">
            <v>Neurology Research</v>
          </cell>
          <cell r="D1504" t="str">
            <v>Hayat, Ghazala S.</v>
          </cell>
          <cell r="E1504" t="str">
            <v>E40</v>
          </cell>
          <cell r="F1504" t="str">
            <v>S12</v>
          </cell>
          <cell r="G1504" t="str">
            <v>D215</v>
          </cell>
          <cell r="H1504" t="str">
            <v xml:space="preserve"> </v>
          </cell>
          <cell r="I1504" t="str">
            <v>21</v>
          </cell>
        </row>
        <row r="1505">
          <cell r="A1505" t="str">
            <v>200251</v>
          </cell>
          <cell r="B1505" t="str">
            <v>Epilepsy Research</v>
          </cell>
          <cell r="D1505" t="str">
            <v>Hallahan, Stephanie L.</v>
          </cell>
          <cell r="E1505" t="str">
            <v>E40</v>
          </cell>
          <cell r="F1505" t="str">
            <v>S12</v>
          </cell>
          <cell r="G1505" t="str">
            <v>D215</v>
          </cell>
          <cell r="H1505" t="str">
            <v xml:space="preserve"> </v>
          </cell>
          <cell r="I1505" t="str">
            <v>21</v>
          </cell>
        </row>
        <row r="1506">
          <cell r="A1506" t="str">
            <v>200712</v>
          </cell>
          <cell r="B1506" t="str">
            <v>Souers Stroke Unit</v>
          </cell>
          <cell r="D1506" t="str">
            <v>Hayat, Ghazala S.</v>
          </cell>
          <cell r="E1506" t="str">
            <v>E40</v>
          </cell>
          <cell r="F1506" t="str">
            <v>S12</v>
          </cell>
          <cell r="G1506" t="str">
            <v>D215</v>
          </cell>
          <cell r="H1506" t="str">
            <v xml:space="preserve"> </v>
          </cell>
          <cell r="I1506" t="str">
            <v>21</v>
          </cell>
        </row>
        <row r="1507">
          <cell r="A1507" t="str">
            <v>200863</v>
          </cell>
          <cell r="B1507" t="str">
            <v>Souers Chair</v>
          </cell>
          <cell r="D1507" t="str">
            <v>Hayat, Ghazala S.</v>
          </cell>
          <cell r="E1507" t="str">
            <v>E40</v>
          </cell>
          <cell r="F1507" t="str">
            <v>S12</v>
          </cell>
          <cell r="G1507" t="str">
            <v>D215</v>
          </cell>
          <cell r="H1507" t="str">
            <v xml:space="preserve"> </v>
          </cell>
          <cell r="I1507" t="str">
            <v>21</v>
          </cell>
        </row>
        <row r="1508">
          <cell r="A1508" t="str">
            <v>201252</v>
          </cell>
          <cell r="B1508" t="str">
            <v>Neuro Chair Set Up</v>
          </cell>
          <cell r="D1508" t="str">
            <v>Alderson, Philip O.</v>
          </cell>
          <cell r="E1508" t="str">
            <v>E40</v>
          </cell>
          <cell r="F1508" t="str">
            <v>S12</v>
          </cell>
          <cell r="G1508" t="str">
            <v>D215</v>
          </cell>
          <cell r="H1508" t="str">
            <v xml:space="preserve"> </v>
          </cell>
          <cell r="I1508" t="str">
            <v>21</v>
          </cell>
        </row>
        <row r="1509">
          <cell r="A1509" t="str">
            <v>201638</v>
          </cell>
          <cell r="B1509" t="str">
            <v>Rsdt Neurology</v>
          </cell>
          <cell r="D1509" t="str">
            <v>Hayat, Ghazala S.</v>
          </cell>
          <cell r="E1509" t="str">
            <v>E40</v>
          </cell>
          <cell r="F1509" t="str">
            <v>S12</v>
          </cell>
          <cell r="G1509" t="str">
            <v>D215</v>
          </cell>
          <cell r="H1509" t="str">
            <v xml:space="preserve"> </v>
          </cell>
          <cell r="I1509" t="str">
            <v>21</v>
          </cell>
        </row>
        <row r="1510">
          <cell r="A1510" t="str">
            <v>201823</v>
          </cell>
          <cell r="B1510" t="str">
            <v>Souers Chr II</v>
          </cell>
          <cell r="D1510" t="str">
            <v>Hayat, Ghazala S.</v>
          </cell>
          <cell r="E1510" t="str">
            <v>E40</v>
          </cell>
          <cell r="F1510" t="str">
            <v>S12</v>
          </cell>
          <cell r="G1510" t="str">
            <v>D215</v>
          </cell>
          <cell r="H1510" t="str">
            <v xml:space="preserve"> </v>
          </cell>
          <cell r="I1510" t="str">
            <v>21</v>
          </cell>
        </row>
        <row r="1511">
          <cell r="A1511" t="str">
            <v>201834</v>
          </cell>
          <cell r="B1511" t="str">
            <v>Tourdelille Research</v>
          </cell>
          <cell r="D1511" t="str">
            <v>Hayat, Ghazala S.</v>
          </cell>
          <cell r="E1511" t="str">
            <v>E40</v>
          </cell>
          <cell r="F1511" t="str">
            <v>S12</v>
          </cell>
          <cell r="G1511" t="str">
            <v>D215</v>
          </cell>
          <cell r="H1511" t="str">
            <v xml:space="preserve"> </v>
          </cell>
          <cell r="I1511" t="str">
            <v>21</v>
          </cell>
        </row>
        <row r="1512">
          <cell r="A1512" t="str">
            <v>201871</v>
          </cell>
          <cell r="B1512" t="str">
            <v>Young M T-Multiple</v>
          </cell>
          <cell r="D1512" t="str">
            <v>Hayat, Ghazala S.</v>
          </cell>
          <cell r="E1512" t="str">
            <v>E40</v>
          </cell>
          <cell r="F1512" t="str">
            <v>S12</v>
          </cell>
          <cell r="G1512" t="str">
            <v>D215</v>
          </cell>
          <cell r="H1512" t="str">
            <v xml:space="preserve"> </v>
          </cell>
          <cell r="I1512" t="str">
            <v>21</v>
          </cell>
        </row>
        <row r="1513">
          <cell r="A1513" t="str">
            <v>202213</v>
          </cell>
          <cell r="B1513" t="str">
            <v>SOM Neuro Dept Pool</v>
          </cell>
          <cell r="D1513" t="str">
            <v>Nasrallah, Henry A.</v>
          </cell>
          <cell r="E1513" t="str">
            <v>E40</v>
          </cell>
          <cell r="F1513" t="str">
            <v>S12</v>
          </cell>
          <cell r="G1513" t="str">
            <v>D215</v>
          </cell>
          <cell r="H1513" t="str">
            <v xml:space="preserve"> </v>
          </cell>
          <cell r="I1513" t="str">
            <v>21</v>
          </cell>
        </row>
        <row r="1514">
          <cell r="A1514" t="str">
            <v>202239</v>
          </cell>
          <cell r="B1514" t="str">
            <v>ALS</v>
          </cell>
          <cell r="D1514" t="str">
            <v>Hayat, Ghazala S.</v>
          </cell>
          <cell r="E1514" t="str">
            <v>E40</v>
          </cell>
          <cell r="F1514" t="str">
            <v>S12</v>
          </cell>
          <cell r="G1514" t="str">
            <v>D215</v>
          </cell>
          <cell r="H1514" t="str">
            <v xml:space="preserve"> </v>
          </cell>
          <cell r="I1514" t="str">
            <v>21</v>
          </cell>
        </row>
        <row r="1515">
          <cell r="A1515" t="str">
            <v>202462</v>
          </cell>
          <cell r="B1515" t="str">
            <v>Child Neurology</v>
          </cell>
          <cell r="D1515" t="str">
            <v>Peche, Shubhangi S.</v>
          </cell>
          <cell r="E1515" t="str">
            <v>E40</v>
          </cell>
          <cell r="F1515" t="str">
            <v>S12</v>
          </cell>
          <cell r="G1515" t="str">
            <v>D215</v>
          </cell>
          <cell r="H1515" t="str">
            <v xml:space="preserve"> </v>
          </cell>
          <cell r="I1515" t="str">
            <v>21</v>
          </cell>
        </row>
        <row r="1516">
          <cell r="A1516" t="str">
            <v>202521</v>
          </cell>
          <cell r="B1516" t="str">
            <v>Neuropathy Database</v>
          </cell>
          <cell r="D1516" t="str">
            <v>Hallahan, Stephanie L.</v>
          </cell>
          <cell r="E1516" t="str">
            <v>E40</v>
          </cell>
          <cell r="F1516" t="str">
            <v>S12</v>
          </cell>
          <cell r="G1516" t="str">
            <v>D215</v>
          </cell>
          <cell r="H1516" t="str">
            <v xml:space="preserve"> </v>
          </cell>
          <cell r="I1516" t="str">
            <v>21</v>
          </cell>
        </row>
        <row r="1517">
          <cell r="A1517" t="str">
            <v>202777</v>
          </cell>
          <cell r="B1517" t="str">
            <v>ALS Research</v>
          </cell>
          <cell r="D1517" t="str">
            <v>Hayat, Ghazala S.</v>
          </cell>
          <cell r="E1517" t="str">
            <v>E40</v>
          </cell>
          <cell r="F1517" t="str">
            <v>S12</v>
          </cell>
          <cell r="G1517" t="str">
            <v>D215</v>
          </cell>
          <cell r="H1517" t="str">
            <v xml:space="preserve"> </v>
          </cell>
          <cell r="I1517" t="str">
            <v>21</v>
          </cell>
        </row>
        <row r="1518">
          <cell r="A1518" t="str">
            <v>202844</v>
          </cell>
          <cell r="B1518" t="str">
            <v>Gruenewald Fund</v>
          </cell>
          <cell r="D1518" t="str">
            <v>Hayat, Ghazala S.</v>
          </cell>
          <cell r="E1518" t="str">
            <v>E40</v>
          </cell>
          <cell r="F1518" t="str">
            <v>S12</v>
          </cell>
          <cell r="G1518" t="str">
            <v>D215</v>
          </cell>
          <cell r="H1518" t="str">
            <v xml:space="preserve"> </v>
          </cell>
          <cell r="I1518" t="str">
            <v>21</v>
          </cell>
        </row>
        <row r="1519">
          <cell r="A1519" t="str">
            <v>203203</v>
          </cell>
          <cell r="B1519" t="str">
            <v>NeuroPsych Set Up</v>
          </cell>
          <cell r="D1519" t="str">
            <v>Nasrallah, Henry A.</v>
          </cell>
          <cell r="E1519" t="str">
            <v>E40</v>
          </cell>
          <cell r="F1519" t="str">
            <v>S12</v>
          </cell>
          <cell r="G1519" t="str">
            <v>D215</v>
          </cell>
          <cell r="H1519" t="str">
            <v xml:space="preserve"> </v>
          </cell>
          <cell r="I1519" t="str">
            <v>21</v>
          </cell>
        </row>
        <row r="1520">
          <cell r="A1520" t="str">
            <v>203385</v>
          </cell>
          <cell r="B1520" t="str">
            <v>NeuroPsych Fund</v>
          </cell>
          <cell r="D1520" t="str">
            <v>Schwarz, Lauren R.</v>
          </cell>
          <cell r="E1520" t="str">
            <v>E40</v>
          </cell>
          <cell r="F1520" t="str">
            <v>S12</v>
          </cell>
          <cell r="G1520" t="str">
            <v>D215</v>
          </cell>
          <cell r="H1520" t="str">
            <v xml:space="preserve"> </v>
          </cell>
          <cell r="I1520" t="str">
            <v>21</v>
          </cell>
        </row>
        <row r="1521">
          <cell r="A1521" t="str">
            <v>203386</v>
          </cell>
          <cell r="B1521" t="str">
            <v>Neuro Interventional</v>
          </cell>
          <cell r="D1521" t="str">
            <v>Edgell, Randall C.</v>
          </cell>
          <cell r="E1521" t="str">
            <v>E40</v>
          </cell>
          <cell r="F1521" t="str">
            <v>S12</v>
          </cell>
          <cell r="G1521" t="str">
            <v>D215</v>
          </cell>
          <cell r="H1521" t="str">
            <v xml:space="preserve"> </v>
          </cell>
          <cell r="I1521" t="str">
            <v>21</v>
          </cell>
        </row>
        <row r="1522">
          <cell r="A1522" t="str">
            <v>239215</v>
          </cell>
          <cell r="B1522" t="str">
            <v>Neurology-Alternate</v>
          </cell>
          <cell r="D1522" t="str">
            <v>Nasrallah, Henry A.</v>
          </cell>
          <cell r="E1522" t="str">
            <v>E40</v>
          </cell>
          <cell r="F1522" t="str">
            <v>S12</v>
          </cell>
          <cell r="G1522" t="str">
            <v>D215</v>
          </cell>
          <cell r="H1522" t="str">
            <v xml:space="preserve"> </v>
          </cell>
          <cell r="I1522" t="str">
            <v>21</v>
          </cell>
        </row>
        <row r="1523">
          <cell r="A1523" t="str">
            <v>260327</v>
          </cell>
          <cell r="B1523" t="str">
            <v>IDC Recovy-Edgell</v>
          </cell>
          <cell r="D1523" t="str">
            <v>Edgell, Randall C.</v>
          </cell>
          <cell r="E1523" t="str">
            <v>E40</v>
          </cell>
          <cell r="F1523" t="str">
            <v>S12</v>
          </cell>
          <cell r="G1523" t="str">
            <v>D215</v>
          </cell>
          <cell r="H1523" t="str">
            <v xml:space="preserve"> </v>
          </cell>
          <cell r="I1523" t="str">
            <v>21</v>
          </cell>
        </row>
        <row r="1524">
          <cell r="A1524" t="str">
            <v>260338</v>
          </cell>
          <cell r="B1524" t="str">
            <v>IDC Recovy-Hayat</v>
          </cell>
          <cell r="D1524" t="str">
            <v>Hayat, Ghazala S.</v>
          </cell>
          <cell r="E1524" t="str">
            <v>E40</v>
          </cell>
          <cell r="F1524" t="str">
            <v>S12</v>
          </cell>
          <cell r="G1524" t="str">
            <v>D215</v>
          </cell>
          <cell r="H1524" t="str">
            <v xml:space="preserve"> </v>
          </cell>
          <cell r="I1524" t="str">
            <v>21</v>
          </cell>
        </row>
        <row r="1525">
          <cell r="A1525" t="str">
            <v>260345</v>
          </cell>
          <cell r="B1525" t="str">
            <v>IDC Recovy-Thomas</v>
          </cell>
          <cell r="D1525" t="str">
            <v>Thomas, Florian P.</v>
          </cell>
          <cell r="E1525" t="str">
            <v>E40</v>
          </cell>
          <cell r="F1525" t="str">
            <v>S12</v>
          </cell>
          <cell r="G1525" t="str">
            <v>D215</v>
          </cell>
          <cell r="H1525" t="str">
            <v xml:space="preserve"> </v>
          </cell>
          <cell r="I1525" t="str">
            <v>21</v>
          </cell>
        </row>
        <row r="1526">
          <cell r="A1526" t="str">
            <v>260437</v>
          </cell>
          <cell r="B1526" t="str">
            <v>IDC Recovy-Arun</v>
          </cell>
          <cell r="D1526" t="str">
            <v>Arun, Deepa</v>
          </cell>
          <cell r="E1526" t="str">
            <v>E40</v>
          </cell>
          <cell r="F1526" t="str">
            <v>S12</v>
          </cell>
          <cell r="G1526" t="str">
            <v>D215</v>
          </cell>
          <cell r="H1526" t="str">
            <v xml:space="preserve"> </v>
          </cell>
          <cell r="I1526" t="str">
            <v>21</v>
          </cell>
        </row>
        <row r="1527">
          <cell r="A1527" t="str">
            <v>260538</v>
          </cell>
          <cell r="B1527" t="str">
            <v>IDC Recovy-Schwarz</v>
          </cell>
          <cell r="D1527" t="str">
            <v>Schwarz, Lauren R.</v>
          </cell>
          <cell r="E1527" t="str">
            <v>E40</v>
          </cell>
          <cell r="F1527" t="str">
            <v>S12</v>
          </cell>
          <cell r="G1527" t="str">
            <v>D215</v>
          </cell>
          <cell r="H1527" t="str">
            <v xml:space="preserve"> </v>
          </cell>
          <cell r="I1527" t="str">
            <v>21</v>
          </cell>
        </row>
        <row r="1528">
          <cell r="A1528" t="str">
            <v>260546</v>
          </cell>
          <cell r="B1528" t="str">
            <v>IDC Recovy-Kafaie</v>
          </cell>
          <cell r="D1528" t="str">
            <v>Kafaie, Jafar</v>
          </cell>
          <cell r="E1528" t="str">
            <v>E40</v>
          </cell>
          <cell r="F1528" t="str">
            <v>S12</v>
          </cell>
          <cell r="G1528" t="str">
            <v>D215</v>
          </cell>
          <cell r="H1528" t="str">
            <v xml:space="preserve"> </v>
          </cell>
          <cell r="I1528" t="str">
            <v>21</v>
          </cell>
        </row>
        <row r="1529">
          <cell r="A1529" t="str">
            <v>271701</v>
          </cell>
          <cell r="B1529" t="str">
            <v>Neurology IC</v>
          </cell>
          <cell r="D1529" t="str">
            <v>Hayat, Ghazala S.</v>
          </cell>
          <cell r="E1529" t="str">
            <v>E40</v>
          </cell>
          <cell r="F1529" t="str">
            <v>S12</v>
          </cell>
          <cell r="G1529" t="str">
            <v>D215</v>
          </cell>
          <cell r="H1529" t="str">
            <v xml:space="preserve"> </v>
          </cell>
          <cell r="I1529" t="str">
            <v>21</v>
          </cell>
        </row>
        <row r="1530">
          <cell r="A1530" t="str">
            <v>281488</v>
          </cell>
          <cell r="B1530" t="str">
            <v>UCB-NO1199</v>
          </cell>
          <cell r="D1530" t="str">
            <v>Willmore, Luther J.</v>
          </cell>
          <cell r="E1530" t="str">
            <v>E40</v>
          </cell>
          <cell r="F1530" t="str">
            <v>S12</v>
          </cell>
          <cell r="G1530" t="str">
            <v>D215</v>
          </cell>
          <cell r="H1530" t="str">
            <v xml:space="preserve"> </v>
          </cell>
          <cell r="I1530" t="str">
            <v>21</v>
          </cell>
          <cell r="J1530" t="str">
            <v>09/24/2008</v>
          </cell>
          <cell r="K1530" t="str">
            <v>12/31/2018</v>
          </cell>
        </row>
        <row r="1531">
          <cell r="A1531" t="str">
            <v>281627</v>
          </cell>
          <cell r="B1531" t="str">
            <v>Teva-MS-LAQ-301E</v>
          </cell>
          <cell r="D1531" t="str">
            <v>Kafaie, Jafar</v>
          </cell>
          <cell r="E1531" t="str">
            <v>E40</v>
          </cell>
          <cell r="F1531" t="str">
            <v>S12</v>
          </cell>
          <cell r="G1531" t="str">
            <v>D215</v>
          </cell>
          <cell r="H1531" t="str">
            <v xml:space="preserve"> </v>
          </cell>
          <cell r="I1531" t="str">
            <v>21</v>
          </cell>
          <cell r="J1531" t="str">
            <v>09/22/2009</v>
          </cell>
          <cell r="K1531" t="str">
            <v>09/30/2018</v>
          </cell>
        </row>
        <row r="1532">
          <cell r="A1532" t="str">
            <v>281650</v>
          </cell>
          <cell r="B1532" t="str">
            <v>Biogen-109MS303 Ext</v>
          </cell>
          <cell r="D1532" t="str">
            <v>Hayat, Ghazala S.</v>
          </cell>
          <cell r="E1532" t="str">
            <v>E40</v>
          </cell>
          <cell r="F1532" t="str">
            <v>S12</v>
          </cell>
          <cell r="G1532" t="str">
            <v>D215</v>
          </cell>
          <cell r="H1532" t="str">
            <v xml:space="preserve"> </v>
          </cell>
          <cell r="I1532" t="str">
            <v>21</v>
          </cell>
          <cell r="J1532" t="str">
            <v>08/10/2010</v>
          </cell>
          <cell r="K1532" t="str">
            <v>12/31/2018</v>
          </cell>
        </row>
        <row r="1533">
          <cell r="A1533" t="str">
            <v>281854</v>
          </cell>
          <cell r="B1533" t="str">
            <v>NeuRx DPS Study</v>
          </cell>
          <cell r="D1533" t="str">
            <v>Hayat, Ghazala S.</v>
          </cell>
          <cell r="E1533" t="str">
            <v>E40</v>
          </cell>
          <cell r="F1533" t="str">
            <v>S12</v>
          </cell>
          <cell r="G1533" t="str">
            <v>D215</v>
          </cell>
          <cell r="H1533" t="str">
            <v xml:space="preserve"> </v>
          </cell>
          <cell r="I1533" t="str">
            <v>21</v>
          </cell>
          <cell r="J1533" t="str">
            <v>07/01/2013</v>
          </cell>
          <cell r="K1533" t="str">
            <v>09/30/2018</v>
          </cell>
        </row>
        <row r="1534">
          <cell r="A1534" t="str">
            <v>281902</v>
          </cell>
          <cell r="B1534" t="str">
            <v>PASSAGE</v>
          </cell>
          <cell r="D1534" t="str">
            <v>Kafaie, Jafar</v>
          </cell>
          <cell r="E1534" t="str">
            <v>E40</v>
          </cell>
          <cell r="F1534" t="str">
            <v>S12</v>
          </cell>
          <cell r="G1534" t="str">
            <v>D215</v>
          </cell>
          <cell r="H1534" t="str">
            <v xml:space="preserve"> </v>
          </cell>
          <cell r="I1534" t="str">
            <v>21</v>
          </cell>
          <cell r="J1534" t="str">
            <v>08/22/2014</v>
          </cell>
          <cell r="K1534" t="str">
            <v>07/01/2021</v>
          </cell>
        </row>
        <row r="1535">
          <cell r="A1535" t="str">
            <v>281942</v>
          </cell>
          <cell r="B1535" t="str">
            <v>Cytokinetics - CY 4031</v>
          </cell>
          <cell r="D1535" t="str">
            <v>Hayat, Ghazala S.</v>
          </cell>
          <cell r="E1535" t="str">
            <v>E40</v>
          </cell>
          <cell r="F1535" t="str">
            <v>S12</v>
          </cell>
          <cell r="G1535" t="str">
            <v>D215</v>
          </cell>
          <cell r="H1535" t="str">
            <v xml:space="preserve"> </v>
          </cell>
          <cell r="I1535" t="str">
            <v>21</v>
          </cell>
          <cell r="J1535" t="str">
            <v>09/11/2015</v>
          </cell>
          <cell r="K1535" t="str">
            <v>12/31/2018</v>
          </cell>
        </row>
        <row r="1536">
          <cell r="A1536" t="str">
            <v>281964</v>
          </cell>
          <cell r="B1536" t="str">
            <v>RESPECT ESUS</v>
          </cell>
          <cell r="D1536" t="str">
            <v>Kumar, Abhay</v>
          </cell>
          <cell r="E1536" t="str">
            <v>E40</v>
          </cell>
          <cell r="F1536" t="str">
            <v>S12</v>
          </cell>
          <cell r="G1536" t="str">
            <v>D215</v>
          </cell>
          <cell r="H1536" t="str">
            <v xml:space="preserve"> </v>
          </cell>
          <cell r="I1536" t="str">
            <v>21</v>
          </cell>
          <cell r="J1536" t="str">
            <v>02/03/2016</v>
          </cell>
          <cell r="K1536" t="str">
            <v>12/31/2018</v>
          </cell>
        </row>
        <row r="1537">
          <cell r="A1537" t="str">
            <v>281974</v>
          </cell>
          <cell r="B1537" t="str">
            <v>SELECT</v>
          </cell>
          <cell r="D1537" t="str">
            <v>Edgell, Randall C.</v>
          </cell>
          <cell r="E1537" t="str">
            <v>E40</v>
          </cell>
          <cell r="F1537" t="str">
            <v>S12</v>
          </cell>
          <cell r="G1537" t="str">
            <v>D215</v>
          </cell>
          <cell r="H1537" t="str">
            <v xml:space="preserve"> </v>
          </cell>
          <cell r="I1537" t="str">
            <v>21</v>
          </cell>
          <cell r="J1537" t="str">
            <v>08/01/2015</v>
          </cell>
          <cell r="K1537" t="str">
            <v>12/31/2018</v>
          </cell>
        </row>
        <row r="1538">
          <cell r="A1538" t="str">
            <v>281985</v>
          </cell>
          <cell r="B1538" t="str">
            <v>Tardive Dyskinesia-SD809C20</v>
          </cell>
          <cell r="D1538" t="str">
            <v>Chand, Pratap</v>
          </cell>
          <cell r="E1538" t="str">
            <v>E40</v>
          </cell>
          <cell r="F1538" t="str">
            <v>S12</v>
          </cell>
          <cell r="G1538" t="str">
            <v>D215</v>
          </cell>
          <cell r="H1538" t="str">
            <v xml:space="preserve"> </v>
          </cell>
          <cell r="I1538" t="str">
            <v>21</v>
          </cell>
          <cell r="J1538" t="str">
            <v>03/28/2016</v>
          </cell>
          <cell r="K1538" t="str">
            <v>06/30/2020</v>
          </cell>
        </row>
        <row r="1539">
          <cell r="A1539" t="str">
            <v>281987</v>
          </cell>
          <cell r="B1539" t="str">
            <v>PXT3003-Charcot-Marie</v>
          </cell>
          <cell r="D1539" t="str">
            <v>Kafaie, Jafar</v>
          </cell>
          <cell r="E1539" t="str">
            <v>E40</v>
          </cell>
          <cell r="F1539" t="str">
            <v>S12</v>
          </cell>
          <cell r="G1539" t="str">
            <v>D215</v>
          </cell>
          <cell r="H1539" t="str">
            <v xml:space="preserve"> </v>
          </cell>
          <cell r="I1539" t="str">
            <v>21</v>
          </cell>
          <cell r="J1539" t="str">
            <v>04/01/2016</v>
          </cell>
          <cell r="K1539" t="str">
            <v>06/30/2019</v>
          </cell>
        </row>
        <row r="1540">
          <cell r="A1540" t="str">
            <v>281988</v>
          </cell>
          <cell r="B1540" t="str">
            <v>ALKS8700-A301-MS</v>
          </cell>
          <cell r="D1540" t="str">
            <v>Kafaie, Jafar</v>
          </cell>
          <cell r="E1540" t="str">
            <v>E40</v>
          </cell>
          <cell r="F1540" t="str">
            <v>S12</v>
          </cell>
          <cell r="G1540" t="str">
            <v>D215</v>
          </cell>
          <cell r="H1540" t="str">
            <v xml:space="preserve"> </v>
          </cell>
          <cell r="I1540" t="str">
            <v>21</v>
          </cell>
          <cell r="J1540" t="str">
            <v>05/01/2016</v>
          </cell>
          <cell r="K1540" t="str">
            <v>04/30/2020</v>
          </cell>
        </row>
        <row r="1541">
          <cell r="A1541" t="str">
            <v>282033</v>
          </cell>
          <cell r="B1541" t="str">
            <v>Cytokinetics- CY 4033</v>
          </cell>
          <cell r="D1541" t="str">
            <v>Hayat, Ghazala S.</v>
          </cell>
          <cell r="E1541" t="str">
            <v>E40</v>
          </cell>
          <cell r="F1541" t="str">
            <v>S12</v>
          </cell>
          <cell r="G1541" t="str">
            <v>D215</v>
          </cell>
          <cell r="H1541" t="str">
            <v xml:space="preserve"> </v>
          </cell>
          <cell r="I1541" t="str">
            <v>21</v>
          </cell>
          <cell r="J1541" t="str">
            <v>02/17/2017</v>
          </cell>
          <cell r="K1541" t="str">
            <v>12/31/2018</v>
          </cell>
        </row>
        <row r="1542">
          <cell r="A1542" t="str">
            <v>282055</v>
          </cell>
          <cell r="B1542" t="str">
            <v>Alkermes 8700-A302</v>
          </cell>
          <cell r="D1542" t="str">
            <v>Kafaie, Jafar</v>
          </cell>
          <cell r="E1542" t="str">
            <v>E40</v>
          </cell>
          <cell r="F1542" t="str">
            <v>S12</v>
          </cell>
          <cell r="G1542" t="str">
            <v>D215</v>
          </cell>
          <cell r="H1542" t="str">
            <v xml:space="preserve"> </v>
          </cell>
          <cell r="I1542" t="str">
            <v>21</v>
          </cell>
          <cell r="J1542" t="str">
            <v>06/09/2017</v>
          </cell>
          <cell r="K1542" t="str">
            <v>06/30/2019</v>
          </cell>
        </row>
        <row r="1543">
          <cell r="A1543" t="str">
            <v>282068</v>
          </cell>
          <cell r="B1543" t="str">
            <v>Pharnext CLN-PXT3003-03</v>
          </cell>
          <cell r="D1543" t="str">
            <v>Kafaie, Jafar</v>
          </cell>
          <cell r="E1543" t="str">
            <v>E40</v>
          </cell>
          <cell r="F1543" t="str">
            <v>S12</v>
          </cell>
          <cell r="G1543" t="str">
            <v>D215</v>
          </cell>
          <cell r="H1543" t="str">
            <v xml:space="preserve"> </v>
          </cell>
          <cell r="I1543" t="str">
            <v>21</v>
          </cell>
          <cell r="J1543" t="str">
            <v>08/03/2017</v>
          </cell>
          <cell r="K1543" t="str">
            <v>08/31/2019</v>
          </cell>
        </row>
        <row r="1544">
          <cell r="A1544" t="str">
            <v>282077</v>
          </cell>
          <cell r="B1544" t="str">
            <v>CY 5022</v>
          </cell>
          <cell r="D1544" t="str">
            <v>Hayat, Ghazala S.</v>
          </cell>
          <cell r="E1544" t="str">
            <v>E40</v>
          </cell>
          <cell r="F1544" t="str">
            <v>S12</v>
          </cell>
          <cell r="G1544" t="str">
            <v>D215</v>
          </cell>
          <cell r="H1544" t="str">
            <v xml:space="preserve"> </v>
          </cell>
          <cell r="I1544" t="str">
            <v>21</v>
          </cell>
          <cell r="J1544" t="str">
            <v>08/17/2017</v>
          </cell>
          <cell r="K1544" t="str">
            <v>12/31/2018</v>
          </cell>
        </row>
        <row r="1545">
          <cell r="A1545" t="str">
            <v>282084</v>
          </cell>
          <cell r="B1545" t="str">
            <v>FLX-787-203</v>
          </cell>
          <cell r="D1545" t="str">
            <v>Hayat, Ghazala S.</v>
          </cell>
          <cell r="E1545" t="str">
            <v>E40</v>
          </cell>
          <cell r="F1545" t="str">
            <v>S12</v>
          </cell>
          <cell r="G1545" t="str">
            <v>D215</v>
          </cell>
          <cell r="H1545" t="str">
            <v xml:space="preserve"> </v>
          </cell>
          <cell r="I1545" t="str">
            <v>21</v>
          </cell>
          <cell r="J1545" t="str">
            <v>10/06/2017</v>
          </cell>
          <cell r="K1545" t="str">
            <v>10/31/2019</v>
          </cell>
        </row>
        <row r="1546">
          <cell r="A1546" t="str">
            <v>282087</v>
          </cell>
          <cell r="B1546" t="str">
            <v>FLX-787-204</v>
          </cell>
          <cell r="D1546" t="str">
            <v>Kafaie, Jafar</v>
          </cell>
          <cell r="E1546" t="str">
            <v>E40</v>
          </cell>
          <cell r="F1546" t="str">
            <v>S12</v>
          </cell>
          <cell r="G1546" t="str">
            <v>D215</v>
          </cell>
          <cell r="H1546" t="str">
            <v xml:space="preserve"> </v>
          </cell>
          <cell r="I1546" t="str">
            <v>21</v>
          </cell>
          <cell r="J1546" t="str">
            <v>10/06/2017</v>
          </cell>
          <cell r="K1546" t="str">
            <v>10/31/2019</v>
          </cell>
        </row>
        <row r="1547">
          <cell r="A1547" t="str">
            <v>282119</v>
          </cell>
          <cell r="B1547" t="str">
            <v>Revance-ASPEN-1</v>
          </cell>
          <cell r="D1547" t="str">
            <v>Chand, Suma P.</v>
          </cell>
          <cell r="E1547" t="str">
            <v>E40</v>
          </cell>
          <cell r="F1547" t="str">
            <v>S12</v>
          </cell>
          <cell r="G1547" t="str">
            <v>D215</v>
          </cell>
          <cell r="H1547" t="str">
            <v xml:space="preserve"> </v>
          </cell>
          <cell r="I1547" t="str">
            <v>21</v>
          </cell>
          <cell r="J1547" t="str">
            <v>09/20/2018</v>
          </cell>
          <cell r="K1547" t="str">
            <v>09/30/2020</v>
          </cell>
        </row>
        <row r="1548">
          <cell r="A1548" t="str">
            <v>282126</v>
          </cell>
          <cell r="B1548" t="str">
            <v>ASPEN-OLS</v>
          </cell>
          <cell r="D1548" t="str">
            <v>Chand, Suma P.</v>
          </cell>
          <cell r="E1548" t="str">
            <v>E40</v>
          </cell>
          <cell r="F1548" t="str">
            <v>S12</v>
          </cell>
          <cell r="G1548" t="str">
            <v>D215</v>
          </cell>
          <cell r="H1548" t="str">
            <v xml:space="preserve"> </v>
          </cell>
          <cell r="I1548" t="str">
            <v>21</v>
          </cell>
          <cell r="J1548" t="str">
            <v>10/08/2018</v>
          </cell>
          <cell r="K1548" t="str">
            <v>10/31/2020</v>
          </cell>
        </row>
        <row r="1549">
          <cell r="A1549" t="str">
            <v>295548</v>
          </cell>
          <cell r="B1549" t="str">
            <v>MS Clinic-Developmnt</v>
          </cell>
          <cell r="D1549" t="str">
            <v>Hallahan, Stephanie L.</v>
          </cell>
          <cell r="E1549" t="str">
            <v>E40</v>
          </cell>
          <cell r="F1549" t="str">
            <v>S12</v>
          </cell>
          <cell r="G1549" t="str">
            <v>D215</v>
          </cell>
          <cell r="H1549" t="str">
            <v xml:space="preserve"> </v>
          </cell>
          <cell r="I1549" t="str">
            <v>21</v>
          </cell>
        </row>
        <row r="1550">
          <cell r="A1550" t="str">
            <v>295579</v>
          </cell>
          <cell r="B1550" t="str">
            <v>Neuro Res-Dev</v>
          </cell>
          <cell r="D1550" t="str">
            <v>Goretzke, Sean E.</v>
          </cell>
          <cell r="E1550" t="str">
            <v>E40</v>
          </cell>
          <cell r="F1550" t="str">
            <v>S12</v>
          </cell>
          <cell r="G1550" t="str">
            <v>D215</v>
          </cell>
          <cell r="H1550" t="str">
            <v xml:space="preserve"> </v>
          </cell>
          <cell r="I1550" t="str">
            <v>21</v>
          </cell>
        </row>
        <row r="1551">
          <cell r="A1551" t="str">
            <v>296620</v>
          </cell>
          <cell r="B1551" t="str">
            <v>Neurology-Education</v>
          </cell>
          <cell r="D1551" t="str">
            <v>Willmore, Luther J.</v>
          </cell>
          <cell r="E1551" t="str">
            <v>E40</v>
          </cell>
          <cell r="F1551" t="str">
            <v>S12</v>
          </cell>
          <cell r="G1551" t="str">
            <v>D215</v>
          </cell>
          <cell r="H1551" t="str">
            <v xml:space="preserve"> </v>
          </cell>
          <cell r="I1551" t="str">
            <v>21</v>
          </cell>
        </row>
        <row r="1552">
          <cell r="A1552" t="str">
            <v>296628</v>
          </cell>
          <cell r="B1552" t="str">
            <v>Neurophys-Ed</v>
          </cell>
          <cell r="D1552" t="str">
            <v>Hayat, Ghazala S.</v>
          </cell>
          <cell r="E1552" t="str">
            <v>E40</v>
          </cell>
          <cell r="F1552" t="str">
            <v>S12</v>
          </cell>
          <cell r="G1552" t="str">
            <v>D215</v>
          </cell>
          <cell r="H1552" t="str">
            <v xml:space="preserve"> </v>
          </cell>
          <cell r="I1552" t="str">
            <v>21</v>
          </cell>
        </row>
        <row r="1553">
          <cell r="A1553" t="str">
            <v>296630</v>
          </cell>
          <cell r="B1553" t="str">
            <v>MS-Education</v>
          </cell>
          <cell r="D1553" t="str">
            <v>Hallahan, Stephanie L.</v>
          </cell>
          <cell r="E1553" t="str">
            <v>E40</v>
          </cell>
          <cell r="F1553" t="str">
            <v>S12</v>
          </cell>
          <cell r="G1553" t="str">
            <v>D215</v>
          </cell>
          <cell r="H1553" t="str">
            <v xml:space="preserve"> </v>
          </cell>
          <cell r="I1553" t="str">
            <v>21</v>
          </cell>
        </row>
        <row r="1554">
          <cell r="A1554" t="str">
            <v>296634</v>
          </cell>
          <cell r="B1554" t="str">
            <v>Neurology Stroke-Ed</v>
          </cell>
          <cell r="D1554" t="str">
            <v>Acharya, Aninda B.</v>
          </cell>
          <cell r="E1554" t="str">
            <v>E40</v>
          </cell>
          <cell r="F1554" t="str">
            <v>S12</v>
          </cell>
          <cell r="G1554" t="str">
            <v>D215</v>
          </cell>
          <cell r="H1554" t="str">
            <v xml:space="preserve"> </v>
          </cell>
          <cell r="I1554" t="str">
            <v>21</v>
          </cell>
          <cell r="J1554" t="str">
            <v>07/01/2001</v>
          </cell>
          <cell r="K1554" t="str">
            <v>06/30/2005</v>
          </cell>
        </row>
        <row r="1555">
          <cell r="A1555" t="str">
            <v>296644</v>
          </cell>
          <cell r="B1555" t="str">
            <v>Movement Disorder-Ed</v>
          </cell>
          <cell r="D1555" t="str">
            <v>Chand, Pratap</v>
          </cell>
          <cell r="E1555" t="str">
            <v>E40</v>
          </cell>
          <cell r="F1555" t="str">
            <v>S12</v>
          </cell>
          <cell r="G1555" t="str">
            <v>D215</v>
          </cell>
          <cell r="H1555" t="str">
            <v xml:space="preserve"> </v>
          </cell>
          <cell r="I1555" t="str">
            <v>21</v>
          </cell>
        </row>
        <row r="1556">
          <cell r="A1556" t="str">
            <v>296645</v>
          </cell>
          <cell r="B1556" t="str">
            <v>Child Neurology-Ed</v>
          </cell>
          <cell r="D1556" t="str">
            <v>Goretzke, Sean E.</v>
          </cell>
          <cell r="E1556" t="str">
            <v>E40</v>
          </cell>
          <cell r="F1556" t="str">
            <v>S12</v>
          </cell>
          <cell r="G1556" t="str">
            <v>D215</v>
          </cell>
          <cell r="H1556" t="str">
            <v xml:space="preserve"> </v>
          </cell>
          <cell r="I1556" t="str">
            <v>21</v>
          </cell>
        </row>
        <row r="1557">
          <cell r="A1557" t="str">
            <v>300164</v>
          </cell>
          <cell r="B1557" t="str">
            <v>Multiple Sclerosis Foundation</v>
          </cell>
          <cell r="C1557" t="str">
            <v>Laohathai, Christopher</v>
          </cell>
          <cell r="D1557" t="str">
            <v>Thomas, Florian P.</v>
          </cell>
          <cell r="E1557" t="str">
            <v>E40</v>
          </cell>
          <cell r="F1557" t="str">
            <v>S12</v>
          </cell>
          <cell r="G1557" t="str">
            <v>D215</v>
          </cell>
          <cell r="H1557" t="str">
            <v xml:space="preserve"> </v>
          </cell>
          <cell r="I1557" t="str">
            <v>31</v>
          </cell>
          <cell r="J1557" t="str">
            <v>01/01/2007</v>
          </cell>
          <cell r="K1557" t="str">
            <v>12/31/2019</v>
          </cell>
        </row>
        <row r="1558">
          <cell r="A1558" t="str">
            <v>305523</v>
          </cell>
          <cell r="B1558" t="str">
            <v>Community Grant Program - Gateway A</v>
          </cell>
          <cell r="C1558" t="str">
            <v>Laohathai, Christopher</v>
          </cell>
          <cell r="D1558" t="str">
            <v>Suzor, Peggy A.</v>
          </cell>
          <cell r="E1558" t="str">
            <v>E40</v>
          </cell>
          <cell r="F1558" t="str">
            <v>S12</v>
          </cell>
          <cell r="G1558" t="str">
            <v>D215</v>
          </cell>
          <cell r="H1558" t="str">
            <v xml:space="preserve"> </v>
          </cell>
          <cell r="I1558" t="str">
            <v>31</v>
          </cell>
          <cell r="J1558" t="str">
            <v>10/01/2010</v>
          </cell>
          <cell r="K1558" t="str">
            <v>09/30/2019</v>
          </cell>
        </row>
        <row r="1559">
          <cell r="A1559" t="str">
            <v>310730</v>
          </cell>
          <cell r="B1559" t="str">
            <v>Research Agreement for Establishing</v>
          </cell>
          <cell r="C1559" t="str">
            <v>Hayat, Ghazala S.</v>
          </cell>
          <cell r="D1559" t="str">
            <v>Hunt, Abigayle G.</v>
          </cell>
          <cell r="E1559" t="str">
            <v>E40</v>
          </cell>
          <cell r="F1559" t="str">
            <v>S12</v>
          </cell>
          <cell r="G1559" t="str">
            <v>D215</v>
          </cell>
          <cell r="H1559" t="str">
            <v xml:space="preserve"> </v>
          </cell>
          <cell r="I1559" t="str">
            <v>31</v>
          </cell>
          <cell r="J1559" t="str">
            <v>01/01/2017</v>
          </cell>
          <cell r="K1559" t="str">
            <v>12/31/2018</v>
          </cell>
        </row>
        <row r="1560">
          <cell r="A1560" t="str">
            <v>808154</v>
          </cell>
          <cell r="B1560" t="str">
            <v>A/R Neur St. Mary's</v>
          </cell>
          <cell r="D1560" t="str">
            <v>Whitworth, Gary L.</v>
          </cell>
          <cell r="E1560" t="str">
            <v>E40</v>
          </cell>
          <cell r="F1560" t="str">
            <v>S12</v>
          </cell>
          <cell r="G1560" t="str">
            <v>D215</v>
          </cell>
          <cell r="H1560" t="str">
            <v xml:space="preserve"> </v>
          </cell>
          <cell r="I1560" t="str">
            <v>81</v>
          </cell>
        </row>
        <row r="1561">
          <cell r="A1561" t="str">
            <v>808773</v>
          </cell>
          <cell r="B1561" t="str">
            <v>Tenet Contract Billing</v>
          </cell>
          <cell r="D1561" t="str">
            <v>Whitworth, Gary L.</v>
          </cell>
          <cell r="E1561" t="str">
            <v>E40</v>
          </cell>
          <cell r="F1561" t="str">
            <v>S12</v>
          </cell>
          <cell r="G1561" t="str">
            <v>D215</v>
          </cell>
          <cell r="H1561" t="str">
            <v xml:space="preserve"> </v>
          </cell>
          <cell r="I1561" t="str">
            <v>81</v>
          </cell>
        </row>
        <row r="1562">
          <cell r="A1562" t="str">
            <v>885137</v>
          </cell>
          <cell r="B1562" t="str">
            <v>A&amp;R Neur Admin</v>
          </cell>
          <cell r="D1562" t="str">
            <v>Hayat, Ghazala S.</v>
          </cell>
          <cell r="E1562" t="str">
            <v>E40</v>
          </cell>
          <cell r="F1562" t="str">
            <v>S12</v>
          </cell>
          <cell r="G1562" t="str">
            <v>D215</v>
          </cell>
          <cell r="H1562" t="str">
            <v xml:space="preserve"> </v>
          </cell>
          <cell r="I1562" t="str">
            <v>81</v>
          </cell>
        </row>
        <row r="1563">
          <cell r="A1563" t="str">
            <v>885138</v>
          </cell>
          <cell r="B1563" t="str">
            <v>A&amp;R Neurophys</v>
          </cell>
          <cell r="D1563" t="str">
            <v>Hayat, Ghazala S.</v>
          </cell>
          <cell r="E1563" t="str">
            <v>E40</v>
          </cell>
          <cell r="F1563" t="str">
            <v>S12</v>
          </cell>
          <cell r="G1563" t="str">
            <v>D215</v>
          </cell>
          <cell r="H1563" t="str">
            <v xml:space="preserve"> </v>
          </cell>
          <cell r="I1563" t="str">
            <v>81</v>
          </cell>
        </row>
        <row r="1564">
          <cell r="A1564" t="str">
            <v>885139</v>
          </cell>
          <cell r="B1564" t="str">
            <v>A&amp;R Neur Epilepsy</v>
          </cell>
          <cell r="D1564" t="str">
            <v>Hayat, Ghazala S.</v>
          </cell>
          <cell r="E1564" t="str">
            <v>E40</v>
          </cell>
          <cell r="F1564" t="str">
            <v>S12</v>
          </cell>
          <cell r="G1564" t="str">
            <v>D215</v>
          </cell>
          <cell r="H1564" t="str">
            <v xml:space="preserve"> </v>
          </cell>
          <cell r="I1564" t="str">
            <v>81</v>
          </cell>
        </row>
        <row r="1565">
          <cell r="A1565" t="str">
            <v>885140</v>
          </cell>
          <cell r="B1565" t="str">
            <v>A&amp;R Neur Glennon</v>
          </cell>
          <cell r="D1565" t="str">
            <v>Hayat, Ghazala S.</v>
          </cell>
          <cell r="E1565" t="str">
            <v>E40</v>
          </cell>
          <cell r="F1565" t="str">
            <v>S12</v>
          </cell>
          <cell r="G1565" t="str">
            <v>D215</v>
          </cell>
          <cell r="H1565" t="str">
            <v xml:space="preserve"> </v>
          </cell>
          <cell r="I1565" t="str">
            <v>81</v>
          </cell>
        </row>
        <row r="1566">
          <cell r="A1566" t="str">
            <v>885141</v>
          </cell>
          <cell r="B1566" t="str">
            <v>A&amp;R Neur NCCU</v>
          </cell>
          <cell r="D1566" t="str">
            <v>Hayat, Ghazala S.</v>
          </cell>
          <cell r="E1566" t="str">
            <v>E40</v>
          </cell>
          <cell r="F1566" t="str">
            <v>S12</v>
          </cell>
          <cell r="G1566" t="str">
            <v>D215</v>
          </cell>
          <cell r="H1566" t="str">
            <v xml:space="preserve"> </v>
          </cell>
          <cell r="I1566" t="str">
            <v>81</v>
          </cell>
        </row>
        <row r="1567">
          <cell r="A1567" t="str">
            <v>885142</v>
          </cell>
          <cell r="B1567" t="str">
            <v>A&amp;R Neur Rehab</v>
          </cell>
          <cell r="D1567" t="str">
            <v>Hayat, Ghazala S.</v>
          </cell>
          <cell r="E1567" t="str">
            <v>E40</v>
          </cell>
          <cell r="F1567" t="str">
            <v>S12</v>
          </cell>
          <cell r="G1567" t="str">
            <v>D215</v>
          </cell>
          <cell r="H1567" t="str">
            <v xml:space="preserve"> </v>
          </cell>
          <cell r="I1567" t="str">
            <v>81</v>
          </cell>
        </row>
        <row r="1568">
          <cell r="A1568" t="str">
            <v>885143</v>
          </cell>
          <cell r="B1568" t="str">
            <v>A&amp;R Neur Stroke</v>
          </cell>
          <cell r="D1568" t="str">
            <v>Hayat, Ghazala S.</v>
          </cell>
          <cell r="E1568" t="str">
            <v>E40</v>
          </cell>
          <cell r="F1568" t="str">
            <v>S12</v>
          </cell>
          <cell r="G1568" t="str">
            <v>D215</v>
          </cell>
          <cell r="H1568" t="str">
            <v xml:space="preserve"> </v>
          </cell>
          <cell r="I1568" t="str">
            <v>81</v>
          </cell>
        </row>
        <row r="1569">
          <cell r="A1569" t="str">
            <v>887900</v>
          </cell>
          <cell r="B1569" t="str">
            <v>Neurology Administration</v>
          </cell>
          <cell r="D1569" t="str">
            <v>Hayat, Ghazala S.</v>
          </cell>
          <cell r="E1569" t="str">
            <v>E40</v>
          </cell>
          <cell r="F1569" t="str">
            <v>S12</v>
          </cell>
          <cell r="G1569" t="str">
            <v>D215</v>
          </cell>
          <cell r="H1569" t="str">
            <v xml:space="preserve"> </v>
          </cell>
          <cell r="I1569" t="str">
            <v>81</v>
          </cell>
        </row>
        <row r="1570">
          <cell r="A1570" t="str">
            <v>887901</v>
          </cell>
          <cell r="B1570" t="str">
            <v>Neurophysiology</v>
          </cell>
          <cell r="D1570" t="str">
            <v>Hayat, Ghazala S.</v>
          </cell>
          <cell r="E1570" t="str">
            <v>E40</v>
          </cell>
          <cell r="F1570" t="str">
            <v>S12</v>
          </cell>
          <cell r="G1570" t="str">
            <v>D215</v>
          </cell>
          <cell r="H1570" t="str">
            <v xml:space="preserve"> </v>
          </cell>
          <cell r="I1570" t="str">
            <v>81</v>
          </cell>
        </row>
        <row r="1571">
          <cell r="A1571" t="str">
            <v>887902</v>
          </cell>
          <cell r="B1571" t="str">
            <v>Neurology-Epilepsy</v>
          </cell>
          <cell r="D1571" t="str">
            <v>Hayat, Ghazala S.</v>
          </cell>
          <cell r="E1571" t="str">
            <v>E40</v>
          </cell>
          <cell r="F1571" t="str">
            <v>S12</v>
          </cell>
          <cell r="G1571" t="str">
            <v>D215</v>
          </cell>
          <cell r="H1571" t="str">
            <v xml:space="preserve"> </v>
          </cell>
          <cell r="I1571" t="str">
            <v>81</v>
          </cell>
        </row>
        <row r="1572">
          <cell r="A1572" t="str">
            <v>887903</v>
          </cell>
          <cell r="B1572" t="str">
            <v>Card Glen-Neurology</v>
          </cell>
          <cell r="D1572" t="str">
            <v>Hayat, Ghazala S.</v>
          </cell>
          <cell r="E1572" t="str">
            <v>E40</v>
          </cell>
          <cell r="F1572" t="str">
            <v>S12</v>
          </cell>
          <cell r="G1572" t="str">
            <v>D215</v>
          </cell>
          <cell r="H1572" t="str">
            <v xml:space="preserve"> </v>
          </cell>
          <cell r="I1572" t="str">
            <v>81</v>
          </cell>
        </row>
        <row r="1573">
          <cell r="A1573" t="str">
            <v>887904</v>
          </cell>
          <cell r="B1573" t="str">
            <v>Neuro Interventional</v>
          </cell>
          <cell r="D1573" t="str">
            <v>Hayat, Ghazala S.</v>
          </cell>
          <cell r="E1573" t="str">
            <v>E40</v>
          </cell>
          <cell r="F1573" t="str">
            <v>S12</v>
          </cell>
          <cell r="G1573" t="str">
            <v>D215</v>
          </cell>
          <cell r="H1573" t="str">
            <v xml:space="preserve"> </v>
          </cell>
          <cell r="I1573" t="str">
            <v>81</v>
          </cell>
        </row>
        <row r="1574">
          <cell r="A1574" t="str">
            <v>887905</v>
          </cell>
          <cell r="B1574" t="str">
            <v>General Neurology</v>
          </cell>
          <cell r="D1574" t="str">
            <v>Hayat, Ghazala S.</v>
          </cell>
          <cell r="E1574" t="str">
            <v>E40</v>
          </cell>
          <cell r="F1574" t="str">
            <v>S12</v>
          </cell>
          <cell r="G1574" t="str">
            <v>D215</v>
          </cell>
          <cell r="H1574" t="str">
            <v xml:space="preserve"> </v>
          </cell>
          <cell r="I1574" t="str">
            <v>81</v>
          </cell>
        </row>
        <row r="1575">
          <cell r="A1575" t="str">
            <v>887906</v>
          </cell>
          <cell r="B1575" t="str">
            <v>Neurology - Souer</v>
          </cell>
          <cell r="D1575" t="str">
            <v>Hayat, Ghazala S.</v>
          </cell>
          <cell r="E1575" t="str">
            <v>E40</v>
          </cell>
          <cell r="F1575" t="str">
            <v>S12</v>
          </cell>
          <cell r="G1575" t="str">
            <v>D215</v>
          </cell>
          <cell r="H1575" t="str">
            <v xml:space="preserve"> </v>
          </cell>
          <cell r="I1575" t="str">
            <v>81</v>
          </cell>
        </row>
        <row r="1576">
          <cell r="A1576" t="str">
            <v>887908</v>
          </cell>
          <cell r="B1576" t="str">
            <v>Neurology Sleep Ctr</v>
          </cell>
          <cell r="D1576" t="str">
            <v>Hayat, Ghazala S.</v>
          </cell>
          <cell r="E1576" t="str">
            <v>E40</v>
          </cell>
          <cell r="F1576" t="str">
            <v>S12</v>
          </cell>
          <cell r="G1576" t="str">
            <v>D215</v>
          </cell>
          <cell r="H1576" t="str">
            <v xml:space="preserve"> </v>
          </cell>
          <cell r="I1576" t="str">
            <v>81</v>
          </cell>
        </row>
        <row r="1577">
          <cell r="A1577" t="str">
            <v>888806</v>
          </cell>
          <cell r="B1577" t="str">
            <v>Rsdt Neuro General</v>
          </cell>
          <cell r="D1577" t="str">
            <v>Hayat, Ghazala S.</v>
          </cell>
          <cell r="E1577" t="str">
            <v>E40</v>
          </cell>
          <cell r="F1577" t="str">
            <v>S12</v>
          </cell>
          <cell r="G1577" t="str">
            <v>D215</v>
          </cell>
          <cell r="H1577" t="str">
            <v xml:space="preserve"> </v>
          </cell>
          <cell r="I1577" t="str">
            <v>81</v>
          </cell>
        </row>
        <row r="1578">
          <cell r="A1578" t="str">
            <v>121232</v>
          </cell>
          <cell r="B1578" t="str">
            <v>Surgery</v>
          </cell>
          <cell r="D1578" t="str">
            <v>Siddiqui, Sameer A.</v>
          </cell>
          <cell r="E1578" t="str">
            <v>E40</v>
          </cell>
          <cell r="F1578" t="str">
            <v>S12</v>
          </cell>
          <cell r="G1578" t="str">
            <v>D216</v>
          </cell>
          <cell r="H1578" t="str">
            <v>Z314</v>
          </cell>
          <cell r="I1578" t="str">
            <v>11</v>
          </cell>
        </row>
        <row r="1579">
          <cell r="A1579" t="str">
            <v>181231</v>
          </cell>
          <cell r="B1579" t="str">
            <v>HSC Endow Sub-Sg Adm</v>
          </cell>
          <cell r="D1579" t="str">
            <v>Siddiqui, Sameer A.</v>
          </cell>
          <cell r="E1579" t="str">
            <v>E40</v>
          </cell>
          <cell r="F1579" t="str">
            <v>S12</v>
          </cell>
          <cell r="G1579" t="str">
            <v>D216</v>
          </cell>
          <cell r="H1579" t="str">
            <v>Z314</v>
          </cell>
          <cell r="I1579" t="str">
            <v>11</v>
          </cell>
        </row>
        <row r="1580">
          <cell r="A1580" t="str">
            <v>200115</v>
          </cell>
          <cell r="B1580" t="str">
            <v>Urology Research</v>
          </cell>
          <cell r="D1580" t="str">
            <v>Siddiqui, Sameer A.</v>
          </cell>
          <cell r="E1580" t="str">
            <v>E40</v>
          </cell>
          <cell r="F1580" t="str">
            <v>S12</v>
          </cell>
          <cell r="G1580" t="str">
            <v>D216</v>
          </cell>
          <cell r="H1580" t="str">
            <v>Z311</v>
          </cell>
          <cell r="I1580" t="str">
            <v>21</v>
          </cell>
        </row>
        <row r="1581">
          <cell r="A1581" t="str">
            <v>200250</v>
          </cell>
          <cell r="B1581" t="str">
            <v>Beecham Study</v>
          </cell>
          <cell r="D1581" t="str">
            <v>Siddiqui, Sameer A.</v>
          </cell>
          <cell r="E1581" t="str">
            <v>E40</v>
          </cell>
          <cell r="F1581" t="str">
            <v>S12</v>
          </cell>
          <cell r="G1581" t="str">
            <v>D216</v>
          </cell>
          <cell r="H1581" t="str">
            <v>Z304</v>
          </cell>
          <cell r="I1581" t="str">
            <v>21</v>
          </cell>
        </row>
        <row r="1582">
          <cell r="A1582" t="str">
            <v>200681</v>
          </cell>
          <cell r="B1582" t="str">
            <v>Surgery Development</v>
          </cell>
          <cell r="D1582" t="str">
            <v>Siddiqui, Sameer A.</v>
          </cell>
          <cell r="E1582" t="str">
            <v>E40</v>
          </cell>
          <cell r="F1582" t="str">
            <v>S12</v>
          </cell>
          <cell r="G1582" t="str">
            <v>D216</v>
          </cell>
          <cell r="H1582" t="str">
            <v>Z316</v>
          </cell>
          <cell r="I1582" t="str">
            <v>21</v>
          </cell>
        </row>
        <row r="1583">
          <cell r="A1583" t="str">
            <v>200817</v>
          </cell>
          <cell r="B1583" t="str">
            <v>Surgical Research</v>
          </cell>
          <cell r="D1583" t="str">
            <v>Siddiqui, Sameer A.</v>
          </cell>
          <cell r="E1583" t="str">
            <v>E40</v>
          </cell>
          <cell r="F1583" t="str">
            <v>S12</v>
          </cell>
          <cell r="G1583" t="str">
            <v>D216</v>
          </cell>
          <cell r="H1583" t="str">
            <v>Z316</v>
          </cell>
          <cell r="I1583" t="str">
            <v>21</v>
          </cell>
        </row>
        <row r="1584">
          <cell r="A1584" t="str">
            <v>200879</v>
          </cell>
          <cell r="B1584" t="str">
            <v>Surgical Research</v>
          </cell>
          <cell r="D1584" t="str">
            <v>Siddiqui, Sameer A.</v>
          </cell>
          <cell r="E1584" t="str">
            <v>E40</v>
          </cell>
          <cell r="F1584" t="str">
            <v>S12</v>
          </cell>
          <cell r="G1584" t="str">
            <v>D216</v>
          </cell>
          <cell r="H1584" t="str">
            <v>Z316</v>
          </cell>
          <cell r="I1584" t="str">
            <v>21</v>
          </cell>
        </row>
        <row r="1585">
          <cell r="A1585" t="str">
            <v>201126</v>
          </cell>
          <cell r="B1585" t="str">
            <v>Surgery IC</v>
          </cell>
          <cell r="D1585" t="str">
            <v>Siddiqui, Sameer A.</v>
          </cell>
          <cell r="E1585" t="str">
            <v>E40</v>
          </cell>
          <cell r="F1585" t="str">
            <v>S12</v>
          </cell>
          <cell r="G1585" t="str">
            <v>D216</v>
          </cell>
          <cell r="H1585" t="str">
            <v>Z314</v>
          </cell>
          <cell r="I1585" t="str">
            <v>21</v>
          </cell>
        </row>
        <row r="1586">
          <cell r="A1586" t="str">
            <v>201591</v>
          </cell>
          <cell r="B1586" t="str">
            <v>Surgery Chair Set Up</v>
          </cell>
          <cell r="D1586" t="str">
            <v>Alderson, Philip O.</v>
          </cell>
          <cell r="E1586" t="str">
            <v>E40</v>
          </cell>
          <cell r="F1586" t="str">
            <v>S12</v>
          </cell>
          <cell r="G1586" t="str">
            <v>D216</v>
          </cell>
          <cell r="H1586" t="str">
            <v>Z314</v>
          </cell>
          <cell r="I1586" t="str">
            <v>21</v>
          </cell>
        </row>
        <row r="1587">
          <cell r="A1587" t="str">
            <v>201609</v>
          </cell>
          <cell r="B1587" t="str">
            <v>Rsdt Surg Gen Vasc</v>
          </cell>
          <cell r="D1587" t="str">
            <v>Siddiqui, Sameer A.</v>
          </cell>
          <cell r="E1587" t="str">
            <v>E40</v>
          </cell>
          <cell r="F1587" t="str">
            <v>S12</v>
          </cell>
          <cell r="G1587" t="str">
            <v>D216</v>
          </cell>
          <cell r="H1587" t="str">
            <v>Z307</v>
          </cell>
          <cell r="I1587" t="str">
            <v>21</v>
          </cell>
        </row>
        <row r="1588">
          <cell r="A1588" t="str">
            <v>201639</v>
          </cell>
          <cell r="B1588" t="str">
            <v>Rsdt Surgery</v>
          </cell>
          <cell r="D1588" t="str">
            <v>Siddiqui, Sameer A.</v>
          </cell>
          <cell r="E1588" t="str">
            <v>E40</v>
          </cell>
          <cell r="F1588" t="str">
            <v>S12</v>
          </cell>
          <cell r="G1588" t="str">
            <v>D216</v>
          </cell>
          <cell r="H1588" t="str">
            <v>Z302</v>
          </cell>
          <cell r="I1588" t="str">
            <v>21</v>
          </cell>
        </row>
        <row r="1589">
          <cell r="A1589" t="str">
            <v>201645</v>
          </cell>
          <cell r="B1589" t="str">
            <v>Rsdt Surg Urology</v>
          </cell>
          <cell r="D1589" t="str">
            <v>Siddiqui, Sameer A.</v>
          </cell>
          <cell r="E1589" t="str">
            <v>E40</v>
          </cell>
          <cell r="F1589" t="str">
            <v>S12</v>
          </cell>
          <cell r="G1589" t="str">
            <v>D216</v>
          </cell>
          <cell r="H1589" t="str">
            <v>Z311</v>
          </cell>
          <cell r="I1589" t="str">
            <v>21</v>
          </cell>
        </row>
        <row r="1590">
          <cell r="A1590" t="str">
            <v>202012</v>
          </cell>
          <cell r="B1590" t="str">
            <v>Denner Bladder Res</v>
          </cell>
          <cell r="D1590" t="str">
            <v>Siddiqui, Sameer A.</v>
          </cell>
          <cell r="E1590" t="str">
            <v>E40</v>
          </cell>
          <cell r="F1590" t="str">
            <v>S12</v>
          </cell>
          <cell r="G1590" t="str">
            <v>D216</v>
          </cell>
          <cell r="H1590" t="str">
            <v>Z311</v>
          </cell>
          <cell r="I1590" t="str">
            <v>21</v>
          </cell>
        </row>
        <row r="1591">
          <cell r="A1591" t="str">
            <v>202223</v>
          </cell>
          <cell r="B1591" t="str">
            <v>SOM Surg Dept Pool</v>
          </cell>
          <cell r="D1591" t="str">
            <v>Siddiqui, Sameer A.</v>
          </cell>
          <cell r="E1591" t="str">
            <v>E40</v>
          </cell>
          <cell r="F1591" t="str">
            <v>S12</v>
          </cell>
          <cell r="G1591" t="str">
            <v>D216</v>
          </cell>
          <cell r="H1591" t="str">
            <v>Z314</v>
          </cell>
          <cell r="I1591" t="str">
            <v>21</v>
          </cell>
        </row>
        <row r="1592">
          <cell r="A1592" t="str">
            <v>202330</v>
          </cell>
          <cell r="B1592" t="str">
            <v>Melanoma Research</v>
          </cell>
          <cell r="D1592" t="str">
            <v>Hsueh, Eddy C.</v>
          </cell>
          <cell r="E1592" t="str">
            <v>E40</v>
          </cell>
          <cell r="F1592" t="str">
            <v>S12</v>
          </cell>
          <cell r="G1592" t="str">
            <v>D216</v>
          </cell>
          <cell r="H1592" t="str">
            <v>Z303</v>
          </cell>
          <cell r="I1592" t="str">
            <v>21</v>
          </cell>
        </row>
        <row r="1593">
          <cell r="A1593" t="str">
            <v>203471</v>
          </cell>
          <cell r="B1593" t="str">
            <v>Prostate Cancer Fund</v>
          </cell>
          <cell r="D1593" t="str">
            <v>Siddiqui, Sameer A.</v>
          </cell>
          <cell r="E1593" t="str">
            <v>E40</v>
          </cell>
          <cell r="F1593" t="str">
            <v>S12</v>
          </cell>
          <cell r="G1593" t="str">
            <v>D216</v>
          </cell>
          <cell r="H1593" t="str">
            <v>Z311</v>
          </cell>
          <cell r="I1593" t="str">
            <v>21</v>
          </cell>
        </row>
        <row r="1594">
          <cell r="A1594" t="str">
            <v>203588</v>
          </cell>
          <cell r="B1594" t="str">
            <v>Surgery Research Ed</v>
          </cell>
          <cell r="D1594" t="str">
            <v>Kim, Jae Sung</v>
          </cell>
          <cell r="E1594" t="str">
            <v>E40</v>
          </cell>
          <cell r="F1594" t="str">
            <v>S12</v>
          </cell>
          <cell r="G1594" t="str">
            <v>D216</v>
          </cell>
          <cell r="H1594" t="str">
            <v>Z314</v>
          </cell>
          <cell r="I1594" t="str">
            <v>21</v>
          </cell>
        </row>
        <row r="1595">
          <cell r="A1595" t="str">
            <v>239216</v>
          </cell>
          <cell r="B1595" t="str">
            <v>Surgery-Alternate</v>
          </cell>
          <cell r="D1595" t="str">
            <v>Siddiqui, Sameer A.</v>
          </cell>
          <cell r="E1595" t="str">
            <v>E40</v>
          </cell>
          <cell r="F1595" t="str">
            <v>S12</v>
          </cell>
          <cell r="G1595" t="str">
            <v>D216</v>
          </cell>
          <cell r="H1595" t="str">
            <v>Z314</v>
          </cell>
          <cell r="I1595" t="str">
            <v>21</v>
          </cell>
        </row>
        <row r="1596">
          <cell r="A1596" t="str">
            <v>240025</v>
          </cell>
          <cell r="B1596" t="str">
            <v>Start Up-Kim</v>
          </cell>
          <cell r="D1596" t="str">
            <v>Kim, Jae Sung</v>
          </cell>
          <cell r="E1596" t="str">
            <v>E40</v>
          </cell>
          <cell r="F1596" t="str">
            <v>S12</v>
          </cell>
          <cell r="G1596" t="str">
            <v>D216</v>
          </cell>
          <cell r="H1596" t="str">
            <v>Z314</v>
          </cell>
          <cell r="I1596" t="str">
            <v>21</v>
          </cell>
        </row>
        <row r="1597">
          <cell r="A1597" t="str">
            <v>260373</v>
          </cell>
          <cell r="B1597" t="str">
            <v>IDC Recovy-Wittgen</v>
          </cell>
          <cell r="D1597" t="str">
            <v>Wittgen, Catherine M.</v>
          </cell>
          <cell r="E1597" t="str">
            <v>E40</v>
          </cell>
          <cell r="F1597" t="str">
            <v>S12</v>
          </cell>
          <cell r="G1597" t="str">
            <v>D216</v>
          </cell>
          <cell r="H1597" t="str">
            <v>Z307</v>
          </cell>
          <cell r="I1597" t="str">
            <v>21</v>
          </cell>
        </row>
        <row r="1598">
          <cell r="A1598" t="str">
            <v>260393</v>
          </cell>
          <cell r="B1598" t="str">
            <v>IDC Recovy- Freeman</v>
          </cell>
          <cell r="D1598" t="str">
            <v>Freeman, Carl A.</v>
          </cell>
          <cell r="E1598" t="str">
            <v>E40</v>
          </cell>
          <cell r="F1598" t="str">
            <v>S12</v>
          </cell>
          <cell r="G1598" t="str">
            <v>D216</v>
          </cell>
          <cell r="H1598" t="str">
            <v>Z304</v>
          </cell>
          <cell r="I1598" t="str">
            <v>21</v>
          </cell>
        </row>
        <row r="1599">
          <cell r="A1599" t="str">
            <v>260451</v>
          </cell>
          <cell r="B1599" t="str">
            <v>IDC Recovy-Schwartz</v>
          </cell>
          <cell r="D1599" t="str">
            <v>Schwartz, Theresa L.</v>
          </cell>
          <cell r="E1599" t="str">
            <v>E40</v>
          </cell>
          <cell r="F1599" t="str">
            <v>S12</v>
          </cell>
          <cell r="G1599" t="str">
            <v>D216</v>
          </cell>
          <cell r="H1599" t="str">
            <v>Z303</v>
          </cell>
          <cell r="I1599" t="str">
            <v>21</v>
          </cell>
        </row>
        <row r="1600">
          <cell r="A1600" t="str">
            <v>260574</v>
          </cell>
          <cell r="B1600" t="str">
            <v>IDC Recovy-Fortuna</v>
          </cell>
          <cell r="D1600" t="str">
            <v>Fortuna, Gerald R.</v>
          </cell>
          <cell r="E1600" t="str">
            <v>E40</v>
          </cell>
          <cell r="F1600" t="str">
            <v>S12</v>
          </cell>
          <cell r="G1600" t="str">
            <v>D216</v>
          </cell>
          <cell r="H1600" t="str">
            <v>Z304</v>
          </cell>
          <cell r="I1600" t="str">
            <v>21</v>
          </cell>
        </row>
        <row r="1601">
          <cell r="A1601" t="str">
            <v>281695</v>
          </cell>
          <cell r="B1601" t="str">
            <v>Onco - Reg</v>
          </cell>
          <cell r="D1601" t="str">
            <v>Hsueh, Eddy C.</v>
          </cell>
          <cell r="E1601" t="str">
            <v>E40</v>
          </cell>
          <cell r="F1601" t="str">
            <v>S12</v>
          </cell>
          <cell r="G1601" t="str">
            <v>D216</v>
          </cell>
          <cell r="H1601" t="str">
            <v>Z303</v>
          </cell>
          <cell r="I1601" t="str">
            <v>21</v>
          </cell>
          <cell r="J1601" t="str">
            <v>06/09/2010</v>
          </cell>
          <cell r="K1601" t="str">
            <v>06/30/2021</v>
          </cell>
        </row>
        <row r="1602">
          <cell r="A1602" t="str">
            <v>281755</v>
          </cell>
          <cell r="B1602" t="str">
            <v>Polynoma Melanoma Study</v>
          </cell>
          <cell r="D1602" t="str">
            <v>Hsueh, Eddy C.</v>
          </cell>
          <cell r="E1602" t="str">
            <v>E40</v>
          </cell>
          <cell r="F1602" t="str">
            <v>S12</v>
          </cell>
          <cell r="G1602" t="str">
            <v>D216</v>
          </cell>
          <cell r="H1602" t="str">
            <v>Z303</v>
          </cell>
          <cell r="I1602" t="str">
            <v>21</v>
          </cell>
          <cell r="J1602" t="str">
            <v>11/01/2012</v>
          </cell>
          <cell r="K1602" t="str">
            <v>06/30/2021</v>
          </cell>
        </row>
        <row r="1603">
          <cell r="A1603" t="str">
            <v>281857</v>
          </cell>
          <cell r="B1603" t="str">
            <v>INTEGRATE Study</v>
          </cell>
          <cell r="D1603" t="str">
            <v>Hsueh, Eddy C.</v>
          </cell>
          <cell r="E1603" t="str">
            <v>E40</v>
          </cell>
          <cell r="F1603" t="str">
            <v>S12</v>
          </cell>
          <cell r="G1603" t="str">
            <v>D216</v>
          </cell>
          <cell r="H1603" t="str">
            <v>Z303</v>
          </cell>
          <cell r="I1603" t="str">
            <v>21</v>
          </cell>
          <cell r="J1603" t="str">
            <v>05/06/2014</v>
          </cell>
          <cell r="K1603" t="str">
            <v>06/30/2021</v>
          </cell>
        </row>
        <row r="1604">
          <cell r="A1604" t="str">
            <v>281865</v>
          </cell>
          <cell r="B1604" t="str">
            <v>TVEC IPI Study</v>
          </cell>
          <cell r="D1604" t="str">
            <v>Hsueh, Eddy C.</v>
          </cell>
          <cell r="E1604" t="str">
            <v>E40</v>
          </cell>
          <cell r="F1604" t="str">
            <v>S12</v>
          </cell>
          <cell r="G1604" t="str">
            <v>D216</v>
          </cell>
          <cell r="H1604" t="str">
            <v>Z303</v>
          </cell>
          <cell r="I1604" t="str">
            <v>21</v>
          </cell>
          <cell r="J1604" t="str">
            <v>06/13/2014</v>
          </cell>
          <cell r="K1604" t="str">
            <v>09/30/2020</v>
          </cell>
        </row>
        <row r="1605">
          <cell r="A1605" t="str">
            <v>281870</v>
          </cell>
          <cell r="B1605" t="str">
            <v>DANCE</v>
          </cell>
          <cell r="D1605" t="str">
            <v>Jacobs, Donald L.</v>
          </cell>
          <cell r="E1605" t="str">
            <v>E40</v>
          </cell>
          <cell r="F1605" t="str">
            <v>S12</v>
          </cell>
          <cell r="G1605" t="str">
            <v>D216</v>
          </cell>
          <cell r="H1605" t="str">
            <v>Z307</v>
          </cell>
          <cell r="I1605" t="str">
            <v>21</v>
          </cell>
          <cell r="J1605" t="str">
            <v>07/14/2014</v>
          </cell>
          <cell r="K1605" t="str">
            <v>12/31/2018</v>
          </cell>
        </row>
        <row r="1606">
          <cell r="A1606" t="str">
            <v>281903</v>
          </cell>
          <cell r="B1606" t="str">
            <v>ASTERAND Study</v>
          </cell>
          <cell r="D1606" t="str">
            <v>Luu, Carrie</v>
          </cell>
          <cell r="E1606" t="str">
            <v>E40</v>
          </cell>
          <cell r="F1606" t="str">
            <v>S12</v>
          </cell>
          <cell r="G1606" t="str">
            <v>D216</v>
          </cell>
          <cell r="H1606" t="str">
            <v>Z303</v>
          </cell>
          <cell r="I1606" t="str">
            <v>21</v>
          </cell>
          <cell r="J1606" t="str">
            <v>08/12/2014</v>
          </cell>
          <cell r="K1606" t="str">
            <v>08/31/2021</v>
          </cell>
        </row>
        <row r="1607">
          <cell r="A1607" t="str">
            <v>281938</v>
          </cell>
          <cell r="B1607" t="str">
            <v>LEOPARD</v>
          </cell>
          <cell r="D1607" t="str">
            <v>Zakhary, Emad M.</v>
          </cell>
          <cell r="E1607" t="str">
            <v>E40</v>
          </cell>
          <cell r="F1607" t="str">
            <v>S12</v>
          </cell>
          <cell r="G1607" t="str">
            <v>D216</v>
          </cell>
          <cell r="H1607" t="str">
            <v>Z307</v>
          </cell>
          <cell r="I1607" t="str">
            <v>21</v>
          </cell>
          <cell r="J1607" t="str">
            <v>08/27/2015</v>
          </cell>
          <cell r="K1607" t="str">
            <v>12/30/2021</v>
          </cell>
        </row>
        <row r="1608">
          <cell r="A1608" t="str">
            <v>282000</v>
          </cell>
          <cell r="B1608" t="str">
            <v>PRESERVE</v>
          </cell>
          <cell r="D1608" t="str">
            <v>Williams, Michael S.</v>
          </cell>
          <cell r="E1608" t="str">
            <v>E40</v>
          </cell>
          <cell r="F1608" t="str">
            <v>S12</v>
          </cell>
          <cell r="G1608" t="str">
            <v>D216</v>
          </cell>
          <cell r="H1608" t="str">
            <v xml:space="preserve"> </v>
          </cell>
          <cell r="I1608" t="str">
            <v>21</v>
          </cell>
          <cell r="J1608" t="str">
            <v>03/01/2016</v>
          </cell>
          <cell r="K1608" t="str">
            <v>12/31/2019</v>
          </cell>
        </row>
        <row r="1609">
          <cell r="A1609" t="str">
            <v>282027</v>
          </cell>
          <cell r="B1609" t="str">
            <v>LIMBO-ATX</v>
          </cell>
          <cell r="D1609" t="str">
            <v>Jacobs, Donald L.</v>
          </cell>
          <cell r="E1609" t="str">
            <v>E40</v>
          </cell>
          <cell r="F1609" t="str">
            <v>S12</v>
          </cell>
          <cell r="G1609" t="str">
            <v>D216</v>
          </cell>
          <cell r="H1609" t="str">
            <v>Z307</v>
          </cell>
          <cell r="I1609" t="str">
            <v>21</v>
          </cell>
          <cell r="J1609" t="str">
            <v>11/08/2016</v>
          </cell>
          <cell r="K1609" t="str">
            <v>11/30/2018</v>
          </cell>
        </row>
        <row r="1610">
          <cell r="A1610" t="str">
            <v>282048</v>
          </cell>
          <cell r="B1610" t="str">
            <v>Astellas Trumpet</v>
          </cell>
          <cell r="D1610" t="str">
            <v>Siddiqui, Sameer A.</v>
          </cell>
          <cell r="E1610" t="str">
            <v>E40</v>
          </cell>
          <cell r="F1610" t="str">
            <v>S12</v>
          </cell>
          <cell r="G1610" t="str">
            <v>D216</v>
          </cell>
          <cell r="H1610" t="str">
            <v>Z311</v>
          </cell>
          <cell r="I1610" t="str">
            <v>21</v>
          </cell>
          <cell r="J1610" t="str">
            <v>04/28/2017</v>
          </cell>
          <cell r="K1610" t="str">
            <v>04/30/2019</v>
          </cell>
        </row>
        <row r="1611">
          <cell r="A1611" t="str">
            <v>282059</v>
          </cell>
          <cell r="B1611" t="str">
            <v>Bayer BAY 1841788/17712 ARAMIS Stud</v>
          </cell>
          <cell r="D1611" t="str">
            <v>Siddiqui, Sameer A.</v>
          </cell>
          <cell r="E1611" t="str">
            <v>E40</v>
          </cell>
          <cell r="F1611" t="str">
            <v>S12</v>
          </cell>
          <cell r="G1611" t="str">
            <v>D216</v>
          </cell>
          <cell r="H1611" t="str">
            <v>Z311</v>
          </cell>
          <cell r="I1611" t="str">
            <v>21</v>
          </cell>
          <cell r="J1611" t="str">
            <v>05/09/2017</v>
          </cell>
          <cell r="K1611" t="str">
            <v>05/31/2019</v>
          </cell>
        </row>
        <row r="1612">
          <cell r="A1612" t="str">
            <v>282094</v>
          </cell>
          <cell r="B1612" t="str">
            <v>Bolton RelayPro</v>
          </cell>
          <cell r="D1612" t="str">
            <v>Smeds, Matthew R.</v>
          </cell>
          <cell r="E1612" t="str">
            <v>E40</v>
          </cell>
          <cell r="F1612" t="str">
            <v>S12</v>
          </cell>
          <cell r="G1612" t="str">
            <v>D216</v>
          </cell>
          <cell r="H1612" t="str">
            <v>Z307</v>
          </cell>
          <cell r="I1612" t="str">
            <v>21</v>
          </cell>
          <cell r="J1612" t="str">
            <v>02/27/2018</v>
          </cell>
          <cell r="K1612" t="str">
            <v>02/28/2020</v>
          </cell>
        </row>
        <row r="1613">
          <cell r="A1613" t="str">
            <v>282099</v>
          </cell>
          <cell r="B1613" t="str">
            <v>Castle CLND Study</v>
          </cell>
          <cell r="D1613" t="str">
            <v>Hsueh, Eddy C.</v>
          </cell>
          <cell r="E1613" t="str">
            <v>E40</v>
          </cell>
          <cell r="F1613" t="str">
            <v>S12</v>
          </cell>
          <cell r="G1613" t="str">
            <v>D216</v>
          </cell>
          <cell r="H1613" t="str">
            <v>Z303</v>
          </cell>
          <cell r="I1613" t="str">
            <v>21</v>
          </cell>
          <cell r="J1613" t="str">
            <v>02/20/2018</v>
          </cell>
          <cell r="K1613" t="str">
            <v>02/28/2020</v>
          </cell>
        </row>
        <row r="1614">
          <cell r="A1614" t="str">
            <v>282100</v>
          </cell>
          <cell r="B1614" t="str">
            <v>ViroMed Diabetic Foot</v>
          </cell>
          <cell r="D1614" t="str">
            <v>Wittgen, Catherine M.</v>
          </cell>
          <cell r="E1614" t="str">
            <v>E40</v>
          </cell>
          <cell r="F1614" t="str">
            <v>S12</v>
          </cell>
          <cell r="G1614" t="str">
            <v>D216</v>
          </cell>
          <cell r="H1614" t="str">
            <v>Z307</v>
          </cell>
          <cell r="I1614" t="str">
            <v>21</v>
          </cell>
          <cell r="J1614" t="str">
            <v>02/12/2018</v>
          </cell>
          <cell r="K1614" t="str">
            <v>02/29/2020</v>
          </cell>
        </row>
        <row r="1615">
          <cell r="A1615" t="str">
            <v>282111</v>
          </cell>
          <cell r="B1615" t="str">
            <v>Bard UltraScore</v>
          </cell>
          <cell r="D1615" t="str">
            <v>Smeds, Matthew R.</v>
          </cell>
          <cell r="E1615" t="str">
            <v>E40</v>
          </cell>
          <cell r="F1615" t="str">
            <v>S12</v>
          </cell>
          <cell r="G1615" t="str">
            <v>D216</v>
          </cell>
          <cell r="H1615" t="str">
            <v>Z307</v>
          </cell>
          <cell r="I1615" t="str">
            <v>21</v>
          </cell>
          <cell r="J1615" t="str">
            <v>06/15/2018</v>
          </cell>
          <cell r="K1615" t="str">
            <v>06/30/2020</v>
          </cell>
        </row>
        <row r="1616">
          <cell r="A1616" t="str">
            <v>292304</v>
          </cell>
          <cell r="B1616" t="str">
            <v>Liver Ctr Award-Nazzal</v>
          </cell>
          <cell r="D1616" t="str">
            <v>Nazzal, Mustafa D.</v>
          </cell>
          <cell r="E1616" t="str">
            <v>E40</v>
          </cell>
          <cell r="F1616" t="str">
            <v>S12</v>
          </cell>
          <cell r="G1616" t="str">
            <v>D216</v>
          </cell>
          <cell r="H1616" t="str">
            <v>Z306</v>
          </cell>
          <cell r="I1616" t="str">
            <v>21</v>
          </cell>
          <cell r="J1616" t="str">
            <v>02/01/2015</v>
          </cell>
          <cell r="K1616" t="str">
            <v>09/30/2019</v>
          </cell>
        </row>
        <row r="1617">
          <cell r="A1617" t="str">
            <v>292316</v>
          </cell>
          <cell r="B1617" t="str">
            <v>Liver Center Award-Nguyen</v>
          </cell>
          <cell r="D1617" t="str">
            <v>Nguyen, Minh-Tri</v>
          </cell>
          <cell r="E1617" t="str">
            <v>E40</v>
          </cell>
          <cell r="F1617" t="str">
            <v>S12</v>
          </cell>
          <cell r="G1617" t="str">
            <v>D216</v>
          </cell>
          <cell r="H1617" t="str">
            <v>Z306</v>
          </cell>
          <cell r="I1617" t="str">
            <v>21</v>
          </cell>
          <cell r="J1617" t="str">
            <v>10/01/2018</v>
          </cell>
          <cell r="K1617" t="str">
            <v>09/30/2019</v>
          </cell>
        </row>
        <row r="1618">
          <cell r="A1618" t="str">
            <v>295527</v>
          </cell>
          <cell r="B1618" t="str">
            <v>Transplant-Dev</v>
          </cell>
          <cell r="D1618" t="str">
            <v>Siddiqui, Sameer A.</v>
          </cell>
          <cell r="E1618" t="str">
            <v>E40</v>
          </cell>
          <cell r="F1618" t="str">
            <v>S12</v>
          </cell>
          <cell r="G1618" t="str">
            <v>D216</v>
          </cell>
          <cell r="H1618" t="str">
            <v>Z306</v>
          </cell>
          <cell r="I1618" t="str">
            <v>21</v>
          </cell>
        </row>
        <row r="1619">
          <cell r="A1619" t="str">
            <v>295533</v>
          </cell>
          <cell r="B1619" t="str">
            <v>Plastic Ped Surg-Dev</v>
          </cell>
          <cell r="D1619" t="str">
            <v>Siddiqui, Sameer A.</v>
          </cell>
          <cell r="E1619" t="str">
            <v>E40</v>
          </cell>
          <cell r="F1619" t="str">
            <v>S12</v>
          </cell>
          <cell r="G1619" t="str">
            <v>D216</v>
          </cell>
          <cell r="H1619" t="str">
            <v>Z310</v>
          </cell>
          <cell r="I1619" t="str">
            <v>21</v>
          </cell>
        </row>
        <row r="1620">
          <cell r="A1620" t="str">
            <v>295544</v>
          </cell>
          <cell r="B1620" t="str">
            <v>Surgery Admin Dev</v>
          </cell>
          <cell r="D1620" t="str">
            <v>Siddiqui, Sameer A.</v>
          </cell>
          <cell r="E1620" t="str">
            <v>E40</v>
          </cell>
          <cell r="F1620" t="str">
            <v>S12</v>
          </cell>
          <cell r="G1620" t="str">
            <v>D216</v>
          </cell>
          <cell r="H1620" t="str">
            <v>Z314</v>
          </cell>
          <cell r="I1620" t="str">
            <v>21</v>
          </cell>
        </row>
        <row r="1621">
          <cell r="A1621" t="str">
            <v>295545</v>
          </cell>
          <cell r="B1621" t="str">
            <v>Surgery Oncology-Dev</v>
          </cell>
          <cell r="D1621" t="str">
            <v>Siddiqui, Sameer A.</v>
          </cell>
          <cell r="E1621" t="str">
            <v>E40</v>
          </cell>
          <cell r="F1621" t="str">
            <v>S12</v>
          </cell>
          <cell r="G1621" t="str">
            <v>D216</v>
          </cell>
          <cell r="H1621" t="str">
            <v>Z303</v>
          </cell>
          <cell r="I1621" t="str">
            <v>21</v>
          </cell>
        </row>
        <row r="1622">
          <cell r="A1622" t="str">
            <v>295550</v>
          </cell>
          <cell r="B1622" t="str">
            <v>Histocompatabili-Dev</v>
          </cell>
          <cell r="D1622" t="str">
            <v>Siddiqui, Sameer A.</v>
          </cell>
          <cell r="E1622" t="str">
            <v>E40</v>
          </cell>
          <cell r="F1622" t="str">
            <v>S12</v>
          </cell>
          <cell r="G1622" t="str">
            <v>D216</v>
          </cell>
          <cell r="H1622" t="str">
            <v>Z312</v>
          </cell>
          <cell r="I1622" t="str">
            <v>21</v>
          </cell>
        </row>
        <row r="1623">
          <cell r="A1623" t="str">
            <v>295561</v>
          </cell>
          <cell r="B1623" t="str">
            <v>Cardiac Surgery-Dev</v>
          </cell>
          <cell r="D1623" t="str">
            <v>Siddiqui, Sameer A.</v>
          </cell>
          <cell r="E1623" t="str">
            <v>E40</v>
          </cell>
          <cell r="F1623" t="str">
            <v>S12</v>
          </cell>
          <cell r="G1623" t="str">
            <v>D216</v>
          </cell>
          <cell r="H1623" t="str">
            <v>Z301</v>
          </cell>
          <cell r="I1623" t="str">
            <v>21</v>
          </cell>
        </row>
        <row r="1624">
          <cell r="A1624" t="str">
            <v>295568</v>
          </cell>
          <cell r="B1624" t="str">
            <v>Surgery Clin Res-Dev</v>
          </cell>
          <cell r="D1624" t="str">
            <v>Siddiqui, Sameer A.</v>
          </cell>
          <cell r="E1624" t="str">
            <v>E40</v>
          </cell>
          <cell r="F1624" t="str">
            <v>S12</v>
          </cell>
          <cell r="G1624" t="str">
            <v>D216</v>
          </cell>
          <cell r="H1624" t="str">
            <v>Z314</v>
          </cell>
          <cell r="I1624" t="str">
            <v>21</v>
          </cell>
        </row>
        <row r="1625">
          <cell r="A1625" t="str">
            <v>295574</v>
          </cell>
          <cell r="B1625" t="str">
            <v>Ped Surg Dev</v>
          </cell>
          <cell r="D1625" t="str">
            <v>Fitzpatrick, Colleen M.</v>
          </cell>
          <cell r="E1625" t="str">
            <v>E40</v>
          </cell>
          <cell r="F1625" t="str">
            <v>S12</v>
          </cell>
          <cell r="G1625" t="str">
            <v>D216</v>
          </cell>
          <cell r="H1625" t="str">
            <v>Z309</v>
          </cell>
          <cell r="I1625" t="str">
            <v>21</v>
          </cell>
        </row>
        <row r="1626">
          <cell r="A1626" t="str">
            <v>296624</v>
          </cell>
          <cell r="B1626" t="str">
            <v>Vascular Surgery-Ed</v>
          </cell>
          <cell r="D1626" t="str">
            <v>Siddiqui, Sameer A.</v>
          </cell>
          <cell r="E1626" t="str">
            <v>E40</v>
          </cell>
          <cell r="F1626" t="str">
            <v>S12</v>
          </cell>
          <cell r="G1626" t="str">
            <v>D216</v>
          </cell>
          <cell r="H1626" t="str">
            <v>Z307</v>
          </cell>
          <cell r="I1626" t="str">
            <v>21</v>
          </cell>
        </row>
        <row r="1627">
          <cell r="A1627" t="str">
            <v>296625</v>
          </cell>
          <cell r="B1627" t="str">
            <v>Cardiothor Surg-Ed</v>
          </cell>
          <cell r="D1627" t="str">
            <v>Siddiqui, Sameer A.</v>
          </cell>
          <cell r="E1627" t="str">
            <v>E40</v>
          </cell>
          <cell r="F1627" t="str">
            <v>S12</v>
          </cell>
          <cell r="G1627" t="str">
            <v>D216</v>
          </cell>
          <cell r="H1627" t="str">
            <v>Z301</v>
          </cell>
          <cell r="I1627" t="str">
            <v>21</v>
          </cell>
        </row>
        <row r="1628">
          <cell r="A1628" t="str">
            <v>296629</v>
          </cell>
          <cell r="B1628" t="str">
            <v>SRI-Lab Education</v>
          </cell>
          <cell r="D1628" t="str">
            <v>Siddiqui, Sameer A.</v>
          </cell>
          <cell r="E1628" t="str">
            <v>E40</v>
          </cell>
          <cell r="F1628" t="str">
            <v>S12</v>
          </cell>
          <cell r="G1628" t="str">
            <v>D216</v>
          </cell>
          <cell r="H1628" t="str">
            <v>Z316</v>
          </cell>
          <cell r="I1628" t="str">
            <v>21</v>
          </cell>
        </row>
        <row r="1629">
          <cell r="A1629" t="str">
            <v>299857</v>
          </cell>
          <cell r="B1629" t="str">
            <v>Surgery Initiative</v>
          </cell>
          <cell r="D1629" t="str">
            <v>Alderson, Philip O.</v>
          </cell>
          <cell r="E1629" t="str">
            <v>E40</v>
          </cell>
          <cell r="F1629" t="str">
            <v>S12</v>
          </cell>
          <cell r="G1629" t="str">
            <v>D216</v>
          </cell>
          <cell r="H1629" t="str">
            <v>Z314</v>
          </cell>
          <cell r="I1629" t="str">
            <v>21</v>
          </cell>
        </row>
        <row r="1630">
          <cell r="A1630" t="str">
            <v>308801</v>
          </cell>
          <cell r="B1630" t="str">
            <v>MSLT-II Study Protocol - Clinical T</v>
          </cell>
          <cell r="C1630" t="str">
            <v>Hsueh, Eddy C.</v>
          </cell>
          <cell r="D1630" t="str">
            <v>Riordan, Kevin P.</v>
          </cell>
          <cell r="E1630" t="str">
            <v>E40</v>
          </cell>
          <cell r="F1630" t="str">
            <v>S12</v>
          </cell>
          <cell r="G1630" t="str">
            <v>D216</v>
          </cell>
          <cell r="H1630" t="str">
            <v>Z303</v>
          </cell>
          <cell r="I1630" t="str">
            <v>31</v>
          </cell>
          <cell r="J1630" t="str">
            <v>09/01/2011</v>
          </cell>
          <cell r="K1630" t="str">
            <v>08/31/2019</v>
          </cell>
        </row>
        <row r="1631">
          <cell r="A1631" t="str">
            <v>310501</v>
          </cell>
          <cell r="B1631" t="str">
            <v>Analysis of the Genitourinary Micro</v>
          </cell>
          <cell r="C1631" t="str">
            <v>Duel, Barry P.</v>
          </cell>
          <cell r="D1631" t="str">
            <v>Lindsay, Kathryn K.</v>
          </cell>
          <cell r="E1631" t="str">
            <v>E40</v>
          </cell>
          <cell r="F1631" t="str">
            <v>S12</v>
          </cell>
          <cell r="G1631" t="str">
            <v>D216</v>
          </cell>
          <cell r="H1631" t="str">
            <v>Z311</v>
          </cell>
          <cell r="I1631" t="str">
            <v>31</v>
          </cell>
          <cell r="J1631" t="str">
            <v>07/06/2015</v>
          </cell>
          <cell r="K1631" t="str">
            <v>07/05/2018</v>
          </cell>
        </row>
        <row r="1632">
          <cell r="A1632" t="str">
            <v>320877</v>
          </cell>
          <cell r="B1632" t="str">
            <v>Timing of Inguinal Hernia Repair in</v>
          </cell>
          <cell r="C1632" t="str">
            <v>Fitzpatrick, Colleen M.</v>
          </cell>
          <cell r="D1632" t="str">
            <v>Riordan, Kevin P.</v>
          </cell>
          <cell r="E1632" t="str">
            <v>E40</v>
          </cell>
          <cell r="F1632" t="str">
            <v>S12</v>
          </cell>
          <cell r="G1632" t="str">
            <v>D216</v>
          </cell>
          <cell r="H1632" t="str">
            <v>Z309</v>
          </cell>
          <cell r="I1632" t="str">
            <v>31</v>
          </cell>
          <cell r="J1632" t="str">
            <v>06/01/2016</v>
          </cell>
          <cell r="K1632" t="str">
            <v>05/31/2019</v>
          </cell>
        </row>
        <row r="1633">
          <cell r="A1633" t="str">
            <v>321114</v>
          </cell>
          <cell r="B1633" t="str">
            <v>Phase III, Randomized, Double-Blind</v>
          </cell>
          <cell r="C1633" t="str">
            <v>Freeman, Carl A.</v>
          </cell>
          <cell r="D1633" t="str">
            <v>Riordan, Kevin P.</v>
          </cell>
          <cell r="E1633" t="str">
            <v>E40</v>
          </cell>
          <cell r="F1633" t="str">
            <v>S12</v>
          </cell>
          <cell r="G1633" t="str">
            <v>D216</v>
          </cell>
          <cell r="H1633" t="str">
            <v>Z304</v>
          </cell>
          <cell r="I1633" t="str">
            <v>31</v>
          </cell>
          <cell r="J1633" t="str">
            <v>08/22/2018</v>
          </cell>
          <cell r="K1633" t="str">
            <v>06/30/2020</v>
          </cell>
        </row>
        <row r="1634">
          <cell r="A1634" t="str">
            <v>400403</v>
          </cell>
          <cell r="B1634" t="str">
            <v>Willman Endowd Chair</v>
          </cell>
          <cell r="D1634" t="str">
            <v>Siddiqui, Sameer A.</v>
          </cell>
          <cell r="E1634" t="str">
            <v>E40</v>
          </cell>
          <cell r="F1634" t="str">
            <v>S12</v>
          </cell>
          <cell r="G1634" t="str">
            <v>D216</v>
          </cell>
          <cell r="H1634" t="str">
            <v>Z314</v>
          </cell>
          <cell r="I1634" t="str">
            <v>41</v>
          </cell>
        </row>
        <row r="1635">
          <cell r="A1635" t="str">
            <v>400509</v>
          </cell>
          <cell r="B1635" t="str">
            <v>Amsler, Donna Award</v>
          </cell>
          <cell r="D1635" t="str">
            <v>Siddiqui, Sameer A.</v>
          </cell>
          <cell r="E1635" t="str">
            <v>E40</v>
          </cell>
          <cell r="F1635" t="str">
            <v>S12</v>
          </cell>
          <cell r="G1635" t="str">
            <v>D216</v>
          </cell>
          <cell r="H1635" t="str">
            <v>Z314</v>
          </cell>
          <cell r="I1635" t="str">
            <v>41</v>
          </cell>
        </row>
        <row r="1636">
          <cell r="A1636" t="str">
            <v>400552</v>
          </cell>
          <cell r="B1636" t="str">
            <v>Kaiser Lectureship</v>
          </cell>
          <cell r="D1636" t="str">
            <v>Siddiqui, Sameer A.</v>
          </cell>
          <cell r="E1636" t="str">
            <v>E40</v>
          </cell>
          <cell r="F1636" t="str">
            <v>S12</v>
          </cell>
          <cell r="G1636" t="str">
            <v>D216</v>
          </cell>
          <cell r="H1636" t="str">
            <v>Z301</v>
          </cell>
          <cell r="I1636" t="str">
            <v>41</v>
          </cell>
        </row>
        <row r="1637">
          <cell r="A1637" t="str">
            <v>400600</v>
          </cell>
          <cell r="B1637" t="str">
            <v>Hanlon C Rollins Chr</v>
          </cell>
          <cell r="D1637" t="str">
            <v>Siddiqui, Sameer A.</v>
          </cell>
          <cell r="E1637" t="str">
            <v>E40</v>
          </cell>
          <cell r="F1637" t="str">
            <v>S12</v>
          </cell>
          <cell r="G1637" t="str">
            <v>D216</v>
          </cell>
          <cell r="H1637" t="str">
            <v>Z314</v>
          </cell>
          <cell r="I1637" t="str">
            <v>41</v>
          </cell>
        </row>
        <row r="1638">
          <cell r="A1638" t="str">
            <v>401643</v>
          </cell>
          <cell r="B1638" t="str">
            <v>Pandrangi Prof</v>
          </cell>
          <cell r="D1638" t="str">
            <v>Kraemer, Bruce A.</v>
          </cell>
          <cell r="E1638" t="str">
            <v>E40</v>
          </cell>
          <cell r="F1638" t="str">
            <v>S12</v>
          </cell>
          <cell r="G1638" t="str">
            <v>D216</v>
          </cell>
          <cell r="H1638" t="str">
            <v>Z310</v>
          </cell>
          <cell r="I1638" t="str">
            <v>41</v>
          </cell>
        </row>
        <row r="1639">
          <cell r="A1639" t="str">
            <v>451048</v>
          </cell>
          <cell r="B1639" t="str">
            <v>Lewis Endowed Chair</v>
          </cell>
          <cell r="D1639" t="str">
            <v>Siddiqui, Sameer A.</v>
          </cell>
          <cell r="E1639" t="str">
            <v>E40</v>
          </cell>
          <cell r="F1639" t="str">
            <v>S12</v>
          </cell>
          <cell r="G1639" t="str">
            <v>D216</v>
          </cell>
          <cell r="H1639" t="str">
            <v>Z309</v>
          </cell>
          <cell r="I1639" t="str">
            <v>41</v>
          </cell>
        </row>
        <row r="1640">
          <cell r="A1640" t="str">
            <v>451139</v>
          </cell>
          <cell r="B1640" t="str">
            <v>Marsh Memorial Library</v>
          </cell>
          <cell r="D1640" t="str">
            <v>Kraemer, Bruce A.</v>
          </cell>
          <cell r="E1640" t="str">
            <v>E40</v>
          </cell>
          <cell r="F1640" t="str">
            <v>S12</v>
          </cell>
          <cell r="G1640" t="str">
            <v>D216</v>
          </cell>
          <cell r="H1640" t="str">
            <v>Z310</v>
          </cell>
          <cell r="I1640" t="str">
            <v>41</v>
          </cell>
        </row>
        <row r="1641">
          <cell r="A1641" t="str">
            <v>451181</v>
          </cell>
          <cell r="B1641" t="str">
            <v>Wolff Endowed Chair</v>
          </cell>
          <cell r="D1641" t="str">
            <v>Kraemer, Bruce A.</v>
          </cell>
          <cell r="E1641" t="str">
            <v>E40</v>
          </cell>
          <cell r="F1641" t="str">
            <v>S12</v>
          </cell>
          <cell r="G1641" t="str">
            <v>D216</v>
          </cell>
          <cell r="H1641" t="str">
            <v>Z310</v>
          </cell>
          <cell r="I1641" t="str">
            <v>41</v>
          </cell>
        </row>
        <row r="1642">
          <cell r="A1642" t="str">
            <v>808078</v>
          </cell>
          <cell r="B1642" t="str">
            <v>A/R Surgery VA</v>
          </cell>
          <cell r="D1642" t="str">
            <v>Whitworth, Gary L.</v>
          </cell>
          <cell r="E1642" t="str">
            <v>E40</v>
          </cell>
          <cell r="F1642" t="str">
            <v>S12</v>
          </cell>
          <cell r="G1642" t="str">
            <v>D216</v>
          </cell>
          <cell r="H1642" t="str">
            <v xml:space="preserve"> </v>
          </cell>
          <cell r="I1642" t="str">
            <v>81</v>
          </cell>
        </row>
        <row r="1643">
          <cell r="A1643" t="str">
            <v>808120</v>
          </cell>
          <cell r="B1643" t="str">
            <v>A/R Perfus SSM-SLUH</v>
          </cell>
          <cell r="D1643" t="str">
            <v>Whitworth, Gary L.</v>
          </cell>
          <cell r="E1643" t="str">
            <v>E40</v>
          </cell>
          <cell r="F1643" t="str">
            <v>S12</v>
          </cell>
          <cell r="G1643" t="str">
            <v>D216</v>
          </cell>
          <cell r="H1643" t="str">
            <v xml:space="preserve"> </v>
          </cell>
          <cell r="I1643" t="str">
            <v>81</v>
          </cell>
        </row>
        <row r="1644">
          <cell r="A1644" t="str">
            <v>808121</v>
          </cell>
          <cell r="B1644" t="str">
            <v>A/R Surgery SSM-SLUH</v>
          </cell>
          <cell r="D1644" t="str">
            <v>Whitworth, Gary L.</v>
          </cell>
          <cell r="E1644" t="str">
            <v>E40</v>
          </cell>
          <cell r="F1644" t="str">
            <v>S12</v>
          </cell>
          <cell r="G1644" t="str">
            <v>D216</v>
          </cell>
          <cell r="H1644" t="str">
            <v xml:space="preserve"> </v>
          </cell>
          <cell r="I1644" t="str">
            <v>81</v>
          </cell>
        </row>
        <row r="1645">
          <cell r="A1645" t="str">
            <v>808137</v>
          </cell>
          <cell r="B1645" t="str">
            <v>A/R Surgy-Cnnct Care</v>
          </cell>
          <cell r="D1645" t="str">
            <v>Whitworth, Gary L.</v>
          </cell>
          <cell r="E1645" t="str">
            <v>E40</v>
          </cell>
          <cell r="F1645" t="str">
            <v>S12</v>
          </cell>
          <cell r="G1645" t="str">
            <v>D216</v>
          </cell>
          <cell r="H1645" t="str">
            <v xml:space="preserve"> </v>
          </cell>
          <cell r="I1645" t="str">
            <v>81</v>
          </cell>
        </row>
        <row r="1646">
          <cell r="A1646" t="str">
            <v>808772</v>
          </cell>
          <cell r="B1646" t="str">
            <v>St Anthony's Contract</v>
          </cell>
          <cell r="D1646" t="str">
            <v>Whitworth, Gary L.</v>
          </cell>
          <cell r="E1646" t="str">
            <v>E40</v>
          </cell>
          <cell r="F1646" t="str">
            <v>S12</v>
          </cell>
          <cell r="G1646" t="str">
            <v>D216</v>
          </cell>
          <cell r="H1646" t="str">
            <v>Z308</v>
          </cell>
          <cell r="I1646" t="str">
            <v>81</v>
          </cell>
        </row>
        <row r="1647">
          <cell r="A1647" t="str">
            <v>885227</v>
          </cell>
          <cell r="B1647" t="str">
            <v>A&amp;R Sg Admin</v>
          </cell>
          <cell r="D1647" t="str">
            <v>Siddiqui, Sameer A.</v>
          </cell>
          <cell r="E1647" t="str">
            <v>E40</v>
          </cell>
          <cell r="F1647" t="str">
            <v>S12</v>
          </cell>
          <cell r="G1647" t="str">
            <v>D216</v>
          </cell>
          <cell r="H1647" t="str">
            <v>Z314</v>
          </cell>
          <cell r="I1647" t="str">
            <v>81</v>
          </cell>
        </row>
        <row r="1648">
          <cell r="A1648" t="str">
            <v>885228</v>
          </cell>
          <cell r="B1648" t="str">
            <v>A&amp;R Sg Cardio</v>
          </cell>
          <cell r="D1648" t="str">
            <v>Siddiqui, Sameer A.</v>
          </cell>
          <cell r="E1648" t="str">
            <v>E40</v>
          </cell>
          <cell r="F1648" t="str">
            <v>S12</v>
          </cell>
          <cell r="G1648" t="str">
            <v>D216</v>
          </cell>
          <cell r="H1648" t="str">
            <v>Z301</v>
          </cell>
          <cell r="I1648" t="str">
            <v>81</v>
          </cell>
        </row>
        <row r="1649">
          <cell r="A1649" t="str">
            <v>885229</v>
          </cell>
          <cell r="B1649" t="str">
            <v>A&amp;R Sg General</v>
          </cell>
          <cell r="D1649" t="str">
            <v>Siddiqui, Sameer A.</v>
          </cell>
          <cell r="E1649" t="str">
            <v>E40</v>
          </cell>
          <cell r="F1649" t="str">
            <v>S12</v>
          </cell>
          <cell r="G1649" t="str">
            <v>D216</v>
          </cell>
          <cell r="H1649" t="str">
            <v>Z303</v>
          </cell>
          <cell r="I1649" t="str">
            <v>81</v>
          </cell>
        </row>
        <row r="1650">
          <cell r="A1650" t="str">
            <v>885230</v>
          </cell>
          <cell r="B1650" t="str">
            <v>A&amp;R Sg HLA</v>
          </cell>
          <cell r="D1650" t="str">
            <v>Siddiqui, Sameer A.</v>
          </cell>
          <cell r="E1650" t="str">
            <v>E40</v>
          </cell>
          <cell r="F1650" t="str">
            <v>S12</v>
          </cell>
          <cell r="G1650" t="str">
            <v>D216</v>
          </cell>
          <cell r="H1650" t="str">
            <v>Z312</v>
          </cell>
          <cell r="I1650" t="str">
            <v>81</v>
          </cell>
        </row>
        <row r="1651">
          <cell r="A1651" t="str">
            <v>885231</v>
          </cell>
          <cell r="B1651" t="str">
            <v>A&amp;R Sg Neurosg</v>
          </cell>
          <cell r="D1651" t="str">
            <v>Siddiqui, Sameer A.</v>
          </cell>
          <cell r="E1651" t="str">
            <v>E40</v>
          </cell>
          <cell r="F1651" t="str">
            <v>S12</v>
          </cell>
          <cell r="G1651" t="str">
            <v>D216</v>
          </cell>
          <cell r="H1651" t="str">
            <v>Z308</v>
          </cell>
          <cell r="I1651" t="str">
            <v>81</v>
          </cell>
        </row>
        <row r="1652">
          <cell r="A1652" t="str">
            <v>885232</v>
          </cell>
          <cell r="B1652" t="str">
            <v>A&amp;R Sg Pediatric</v>
          </cell>
          <cell r="D1652" t="str">
            <v>Siddiqui, Sameer A.</v>
          </cell>
          <cell r="E1652" t="str">
            <v>E40</v>
          </cell>
          <cell r="F1652" t="str">
            <v>S12</v>
          </cell>
          <cell r="G1652" t="str">
            <v>D216</v>
          </cell>
          <cell r="H1652" t="str">
            <v>Z309</v>
          </cell>
          <cell r="I1652" t="str">
            <v>81</v>
          </cell>
        </row>
        <row r="1653">
          <cell r="A1653" t="str">
            <v>885233</v>
          </cell>
          <cell r="B1653" t="str">
            <v>A&amp;R Sg Perfusion</v>
          </cell>
          <cell r="D1653" t="str">
            <v>Siddiqui, Sameer A.</v>
          </cell>
          <cell r="E1653" t="str">
            <v>E40</v>
          </cell>
          <cell r="F1653" t="str">
            <v>S12</v>
          </cell>
          <cell r="G1653" t="str">
            <v>D216</v>
          </cell>
          <cell r="H1653" t="str">
            <v>Z313</v>
          </cell>
          <cell r="I1653" t="str">
            <v>81</v>
          </cell>
        </row>
        <row r="1654">
          <cell r="A1654" t="str">
            <v>885234</v>
          </cell>
          <cell r="B1654" t="str">
            <v>A&amp;R Sg Plastic</v>
          </cell>
          <cell r="D1654" t="str">
            <v>Siddiqui, Sameer A.</v>
          </cell>
          <cell r="E1654" t="str">
            <v>E40</v>
          </cell>
          <cell r="F1654" t="str">
            <v>S12</v>
          </cell>
          <cell r="G1654" t="str">
            <v>D216</v>
          </cell>
          <cell r="H1654" t="str">
            <v>Z310</v>
          </cell>
          <cell r="I1654" t="str">
            <v>81</v>
          </cell>
        </row>
        <row r="1655">
          <cell r="A1655" t="str">
            <v>885235</v>
          </cell>
          <cell r="B1655" t="str">
            <v>A&amp;R Sg Urology</v>
          </cell>
          <cell r="D1655" t="str">
            <v>Siddiqui, Sameer A.</v>
          </cell>
          <cell r="E1655" t="str">
            <v>E40</v>
          </cell>
          <cell r="F1655" t="str">
            <v>S12</v>
          </cell>
          <cell r="G1655" t="str">
            <v>D216</v>
          </cell>
          <cell r="H1655" t="str">
            <v>Z311</v>
          </cell>
          <cell r="I1655" t="str">
            <v>81</v>
          </cell>
        </row>
        <row r="1656">
          <cell r="A1656" t="str">
            <v>885236</v>
          </cell>
          <cell r="B1656" t="str">
            <v>A&amp;R Sg Trauma</v>
          </cell>
          <cell r="D1656" t="str">
            <v>Siddiqui, Sameer A.</v>
          </cell>
          <cell r="E1656" t="str">
            <v>E40</v>
          </cell>
          <cell r="F1656" t="str">
            <v>S12</v>
          </cell>
          <cell r="G1656" t="str">
            <v>D216</v>
          </cell>
          <cell r="H1656" t="str">
            <v>Z304</v>
          </cell>
          <cell r="I1656" t="str">
            <v>81</v>
          </cell>
        </row>
        <row r="1657">
          <cell r="A1657" t="str">
            <v>885237</v>
          </cell>
          <cell r="B1657" t="str">
            <v>A&amp;R Sg Colon Rectal</v>
          </cell>
          <cell r="D1657" t="str">
            <v>Siddiqui, Sameer A.</v>
          </cell>
          <cell r="E1657" t="str">
            <v>E40</v>
          </cell>
          <cell r="F1657" t="str">
            <v>S12</v>
          </cell>
          <cell r="G1657" t="str">
            <v>D216</v>
          </cell>
          <cell r="H1657" t="str">
            <v>Z305</v>
          </cell>
          <cell r="I1657" t="str">
            <v>81</v>
          </cell>
        </row>
        <row r="1658">
          <cell r="A1658" t="str">
            <v>885238</v>
          </cell>
          <cell r="B1658" t="str">
            <v>A&amp;R Sg Transplant</v>
          </cell>
          <cell r="D1658" t="str">
            <v>Siddiqui, Sameer A.</v>
          </cell>
          <cell r="E1658" t="str">
            <v>E40</v>
          </cell>
          <cell r="F1658" t="str">
            <v>S12</v>
          </cell>
          <cell r="G1658" t="str">
            <v>D216</v>
          </cell>
          <cell r="H1658" t="str">
            <v>Z306</v>
          </cell>
          <cell r="I1658" t="str">
            <v>81</v>
          </cell>
        </row>
        <row r="1659">
          <cell r="A1659" t="str">
            <v>885239</v>
          </cell>
          <cell r="B1659" t="str">
            <v>A&amp;R Sg Vascular</v>
          </cell>
          <cell r="D1659" t="str">
            <v>Siddiqui, Sameer A.</v>
          </cell>
          <cell r="E1659" t="str">
            <v>E40</v>
          </cell>
          <cell r="F1659" t="str">
            <v>S12</v>
          </cell>
          <cell r="G1659" t="str">
            <v>D216</v>
          </cell>
          <cell r="H1659" t="str">
            <v>Z307</v>
          </cell>
          <cell r="I1659" t="str">
            <v>81</v>
          </cell>
        </row>
        <row r="1660">
          <cell r="A1660" t="str">
            <v>888038</v>
          </cell>
          <cell r="B1660" t="str">
            <v>Cardiac Surgery</v>
          </cell>
          <cell r="D1660" t="str">
            <v>Siddiqui, Sameer A.</v>
          </cell>
          <cell r="E1660" t="str">
            <v>E40</v>
          </cell>
          <cell r="F1660" t="str">
            <v>S12</v>
          </cell>
          <cell r="G1660" t="str">
            <v>D216</v>
          </cell>
          <cell r="H1660" t="str">
            <v>Z305</v>
          </cell>
          <cell r="I1660" t="str">
            <v>81</v>
          </cell>
        </row>
        <row r="1661">
          <cell r="A1661" t="str">
            <v>888039</v>
          </cell>
          <cell r="B1661" t="str">
            <v>Transplant Organ Harvests</v>
          </cell>
          <cell r="D1661" t="str">
            <v>Siddiqui, Sameer A.</v>
          </cell>
          <cell r="E1661" t="str">
            <v>E40</v>
          </cell>
          <cell r="F1661" t="str">
            <v>S12</v>
          </cell>
          <cell r="G1661" t="str">
            <v>D216</v>
          </cell>
          <cell r="H1661" t="str">
            <v>Z306</v>
          </cell>
          <cell r="I1661" t="str">
            <v>81</v>
          </cell>
        </row>
        <row r="1662">
          <cell r="A1662" t="str">
            <v>888040</v>
          </cell>
          <cell r="B1662" t="str">
            <v>Surgery - Admin</v>
          </cell>
          <cell r="D1662" t="str">
            <v>Siddiqui, Sameer A.</v>
          </cell>
          <cell r="E1662" t="str">
            <v>E40</v>
          </cell>
          <cell r="F1662" t="str">
            <v>S12</v>
          </cell>
          <cell r="G1662" t="str">
            <v>D216</v>
          </cell>
          <cell r="H1662" t="str">
            <v>Z314</v>
          </cell>
          <cell r="I1662" t="str">
            <v>81</v>
          </cell>
        </row>
        <row r="1663">
          <cell r="A1663" t="str">
            <v>888041</v>
          </cell>
          <cell r="B1663" t="str">
            <v>Cardiothoracic Surg</v>
          </cell>
          <cell r="D1663" t="str">
            <v>Siddiqui, Sameer A.</v>
          </cell>
          <cell r="E1663" t="str">
            <v>E40</v>
          </cell>
          <cell r="F1663" t="str">
            <v>S12</v>
          </cell>
          <cell r="G1663" t="str">
            <v>D216</v>
          </cell>
          <cell r="H1663" t="str">
            <v>Z301</v>
          </cell>
          <cell r="I1663" t="str">
            <v>81</v>
          </cell>
        </row>
        <row r="1664">
          <cell r="A1664" t="str">
            <v>888042</v>
          </cell>
          <cell r="B1664" t="str">
            <v>General Surgery</v>
          </cell>
          <cell r="D1664" t="str">
            <v>Siddiqui, Sameer A.</v>
          </cell>
          <cell r="E1664" t="str">
            <v>E40</v>
          </cell>
          <cell r="F1664" t="str">
            <v>S12</v>
          </cell>
          <cell r="G1664" t="str">
            <v>D216</v>
          </cell>
          <cell r="H1664" t="str">
            <v>Z303</v>
          </cell>
          <cell r="I1664" t="str">
            <v>81</v>
          </cell>
        </row>
        <row r="1665">
          <cell r="A1665" t="str">
            <v>888043</v>
          </cell>
          <cell r="B1665" t="str">
            <v>HLA Lab</v>
          </cell>
          <cell r="D1665" t="str">
            <v>Siddiqui, Sameer A.</v>
          </cell>
          <cell r="E1665" t="str">
            <v>E40</v>
          </cell>
          <cell r="F1665" t="str">
            <v>S12</v>
          </cell>
          <cell r="G1665" t="str">
            <v>D216</v>
          </cell>
          <cell r="H1665" t="str">
            <v>Z312</v>
          </cell>
          <cell r="I1665" t="str">
            <v>81</v>
          </cell>
        </row>
        <row r="1666">
          <cell r="A1666" t="str">
            <v>888044</v>
          </cell>
          <cell r="B1666" t="str">
            <v>Neurosurgery</v>
          </cell>
          <cell r="D1666" t="str">
            <v>Siddiqui, Sameer A.</v>
          </cell>
          <cell r="E1666" t="str">
            <v>E40</v>
          </cell>
          <cell r="F1666" t="str">
            <v>S12</v>
          </cell>
          <cell r="G1666" t="str">
            <v>D216</v>
          </cell>
          <cell r="H1666" t="str">
            <v>Z308</v>
          </cell>
          <cell r="I1666" t="str">
            <v>81</v>
          </cell>
        </row>
        <row r="1667">
          <cell r="A1667" t="str">
            <v>888045</v>
          </cell>
          <cell r="B1667" t="str">
            <v>Pediatric Surgery</v>
          </cell>
          <cell r="D1667" t="str">
            <v>Siddiqui, Sameer A.</v>
          </cell>
          <cell r="E1667" t="str">
            <v>E40</v>
          </cell>
          <cell r="F1667" t="str">
            <v>S12</v>
          </cell>
          <cell r="G1667" t="str">
            <v>D216</v>
          </cell>
          <cell r="H1667" t="str">
            <v>Z309</v>
          </cell>
          <cell r="I1667" t="str">
            <v>81</v>
          </cell>
        </row>
        <row r="1668">
          <cell r="A1668" t="str">
            <v>888046</v>
          </cell>
          <cell r="B1668" t="str">
            <v>Perfusion</v>
          </cell>
          <cell r="D1668" t="str">
            <v>Siddiqui, Sameer A.</v>
          </cell>
          <cell r="E1668" t="str">
            <v>E40</v>
          </cell>
          <cell r="F1668" t="str">
            <v>S12</v>
          </cell>
          <cell r="G1668" t="str">
            <v>D216</v>
          </cell>
          <cell r="H1668" t="str">
            <v>Z313</v>
          </cell>
          <cell r="I1668" t="str">
            <v>81</v>
          </cell>
        </row>
        <row r="1669">
          <cell r="A1669" t="str">
            <v>888047</v>
          </cell>
          <cell r="B1669" t="str">
            <v>Plastic Surgery</v>
          </cell>
          <cell r="D1669" t="str">
            <v>Siddiqui, Sameer A.</v>
          </cell>
          <cell r="E1669" t="str">
            <v>E40</v>
          </cell>
          <cell r="F1669" t="str">
            <v>S12</v>
          </cell>
          <cell r="G1669" t="str">
            <v>D216</v>
          </cell>
          <cell r="H1669" t="str">
            <v>Z310</v>
          </cell>
          <cell r="I1669" t="str">
            <v>81</v>
          </cell>
        </row>
        <row r="1670">
          <cell r="A1670" t="str">
            <v>888048</v>
          </cell>
          <cell r="B1670" t="str">
            <v>POB</v>
          </cell>
          <cell r="D1670" t="str">
            <v>Siddiqui, Sameer A.</v>
          </cell>
          <cell r="E1670" t="str">
            <v>E40</v>
          </cell>
          <cell r="F1670" t="str">
            <v>S12</v>
          </cell>
          <cell r="G1670" t="str">
            <v>D216</v>
          </cell>
          <cell r="H1670" t="str">
            <v>Z315</v>
          </cell>
          <cell r="I1670" t="str">
            <v>81</v>
          </cell>
        </row>
        <row r="1671">
          <cell r="A1671" t="str">
            <v>888049</v>
          </cell>
          <cell r="B1671" t="str">
            <v>Urology</v>
          </cell>
          <cell r="D1671" t="str">
            <v>Siddiqui, Sameer A.</v>
          </cell>
          <cell r="E1671" t="str">
            <v>E40</v>
          </cell>
          <cell r="F1671" t="str">
            <v>S12</v>
          </cell>
          <cell r="G1671" t="str">
            <v>D216</v>
          </cell>
          <cell r="H1671" t="str">
            <v>Z311</v>
          </cell>
          <cell r="I1671" t="str">
            <v>81</v>
          </cell>
        </row>
        <row r="1672">
          <cell r="A1672" t="str">
            <v>888050</v>
          </cell>
          <cell r="B1672" t="str">
            <v>Trauma General Surg</v>
          </cell>
          <cell r="D1672" t="str">
            <v>Siddiqui, Sameer A.</v>
          </cell>
          <cell r="E1672" t="str">
            <v>E40</v>
          </cell>
          <cell r="F1672" t="str">
            <v>S12</v>
          </cell>
          <cell r="G1672" t="str">
            <v>D216</v>
          </cell>
          <cell r="H1672" t="str">
            <v>Z304</v>
          </cell>
          <cell r="I1672" t="str">
            <v>81</v>
          </cell>
        </row>
        <row r="1673">
          <cell r="A1673" t="str">
            <v>888051</v>
          </cell>
          <cell r="B1673" t="str">
            <v>Colo-Rectal Surgery</v>
          </cell>
          <cell r="D1673" t="str">
            <v>Siddiqui, Sameer A.</v>
          </cell>
          <cell r="E1673" t="str">
            <v>E40</v>
          </cell>
          <cell r="F1673" t="str">
            <v>S12</v>
          </cell>
          <cell r="G1673" t="str">
            <v>D216</v>
          </cell>
          <cell r="H1673" t="str">
            <v>Z305</v>
          </cell>
          <cell r="I1673" t="str">
            <v>81</v>
          </cell>
        </row>
        <row r="1674">
          <cell r="A1674" t="str">
            <v>888052</v>
          </cell>
          <cell r="B1674" t="str">
            <v>Kidney/Pancreas Trns</v>
          </cell>
          <cell r="D1674" t="str">
            <v>Siddiqui, Sameer A.</v>
          </cell>
          <cell r="E1674" t="str">
            <v>E40</v>
          </cell>
          <cell r="F1674" t="str">
            <v>S12</v>
          </cell>
          <cell r="G1674" t="str">
            <v>D216</v>
          </cell>
          <cell r="H1674" t="str">
            <v>Z306</v>
          </cell>
          <cell r="I1674" t="str">
            <v>81</v>
          </cell>
        </row>
        <row r="1675">
          <cell r="A1675" t="str">
            <v>888053</v>
          </cell>
          <cell r="B1675" t="str">
            <v>Vascular Surgery</v>
          </cell>
          <cell r="D1675" t="str">
            <v>Siddiqui, Sameer A.</v>
          </cell>
          <cell r="E1675" t="str">
            <v>E40</v>
          </cell>
          <cell r="F1675" t="str">
            <v>S12</v>
          </cell>
          <cell r="G1675" t="str">
            <v>D216</v>
          </cell>
          <cell r="H1675" t="str">
            <v>Z307</v>
          </cell>
          <cell r="I1675" t="str">
            <v>81</v>
          </cell>
        </row>
        <row r="1676">
          <cell r="A1676" t="str">
            <v>888054</v>
          </cell>
          <cell r="B1676" t="str">
            <v>Residency</v>
          </cell>
          <cell r="D1676" t="str">
            <v>Siddiqui, Sameer A.</v>
          </cell>
          <cell r="E1676" t="str">
            <v>E40</v>
          </cell>
          <cell r="F1676" t="str">
            <v>S12</v>
          </cell>
          <cell r="G1676" t="str">
            <v>D216</v>
          </cell>
          <cell r="H1676" t="str">
            <v>Z302</v>
          </cell>
          <cell r="I1676" t="str">
            <v>81</v>
          </cell>
        </row>
        <row r="1677">
          <cell r="A1677" t="str">
            <v>888055</v>
          </cell>
          <cell r="B1677" t="str">
            <v>Ctr Cerebro/Skull Base</v>
          </cell>
          <cell r="D1677" t="str">
            <v>Abdulrauf, Saleem I.</v>
          </cell>
          <cell r="E1677" t="str">
            <v>E40</v>
          </cell>
          <cell r="F1677" t="str">
            <v>S12</v>
          </cell>
          <cell r="G1677" t="str">
            <v>D216</v>
          </cell>
          <cell r="H1677" t="str">
            <v>Z308</v>
          </cell>
          <cell r="I1677" t="str">
            <v>81</v>
          </cell>
        </row>
        <row r="1678">
          <cell r="A1678" t="str">
            <v>888056</v>
          </cell>
          <cell r="B1678" t="str">
            <v>Ambulatory Surgery</v>
          </cell>
          <cell r="D1678" t="str">
            <v>Siddiqui, Sameer A.</v>
          </cell>
          <cell r="E1678" t="str">
            <v>E40</v>
          </cell>
          <cell r="F1678" t="str">
            <v>S12</v>
          </cell>
          <cell r="G1678" t="str">
            <v>D216</v>
          </cell>
          <cell r="H1678" t="str">
            <v>Z317</v>
          </cell>
          <cell r="I1678" t="str">
            <v>81</v>
          </cell>
        </row>
        <row r="1679">
          <cell r="A1679" t="str">
            <v>888057</v>
          </cell>
          <cell r="B1679" t="str">
            <v>Cancer Ctr-Surg Onc</v>
          </cell>
          <cell r="D1679" t="str">
            <v>Siddiqui, Sameer A.</v>
          </cell>
          <cell r="E1679" t="str">
            <v>E40</v>
          </cell>
          <cell r="F1679" t="str">
            <v>S12</v>
          </cell>
          <cell r="G1679" t="str">
            <v>D216</v>
          </cell>
          <cell r="H1679" t="str">
            <v>Z317</v>
          </cell>
          <cell r="I1679" t="str">
            <v>81</v>
          </cell>
        </row>
        <row r="1680">
          <cell r="A1680" t="str">
            <v>888058</v>
          </cell>
          <cell r="B1680" t="str">
            <v>Des Peres / St. Anthony</v>
          </cell>
          <cell r="D1680" t="str">
            <v>Siddiqui, Sameer A.</v>
          </cell>
          <cell r="E1680" t="str">
            <v>E40</v>
          </cell>
          <cell r="F1680" t="str">
            <v>S12</v>
          </cell>
          <cell r="G1680" t="str">
            <v>D216</v>
          </cell>
          <cell r="H1680" t="str">
            <v>Z317</v>
          </cell>
          <cell r="I1680" t="str">
            <v>81</v>
          </cell>
        </row>
        <row r="1681">
          <cell r="A1681" t="str">
            <v>888811</v>
          </cell>
          <cell r="B1681" t="str">
            <v>Rsdt Surgery General</v>
          </cell>
          <cell r="D1681" t="str">
            <v>Siddiqui, Sameer A.</v>
          </cell>
          <cell r="E1681" t="str">
            <v>E40</v>
          </cell>
          <cell r="F1681" t="str">
            <v>S12</v>
          </cell>
          <cell r="G1681" t="str">
            <v>D216</v>
          </cell>
          <cell r="H1681" t="str">
            <v>Z303</v>
          </cell>
          <cell r="I1681" t="str">
            <v>81</v>
          </cell>
        </row>
        <row r="1682">
          <cell r="A1682" t="str">
            <v>888812</v>
          </cell>
          <cell r="B1682" t="str">
            <v>Rsdt Sg Colo &amp; Rect</v>
          </cell>
          <cell r="D1682" t="str">
            <v>Siddiqui, Sameer A.</v>
          </cell>
          <cell r="E1682" t="str">
            <v>E40</v>
          </cell>
          <cell r="F1682" t="str">
            <v>S12</v>
          </cell>
          <cell r="G1682" t="str">
            <v>D216</v>
          </cell>
          <cell r="H1682" t="str">
            <v>Z305</v>
          </cell>
          <cell r="I1682" t="str">
            <v>81</v>
          </cell>
        </row>
        <row r="1683">
          <cell r="A1683" t="str">
            <v>888813</v>
          </cell>
          <cell r="B1683" t="str">
            <v>Rsdt Sg Critical Car</v>
          </cell>
          <cell r="D1683" t="str">
            <v>Siddiqui, Sameer A.</v>
          </cell>
          <cell r="E1683" t="str">
            <v>E40</v>
          </cell>
          <cell r="F1683" t="str">
            <v>S12</v>
          </cell>
          <cell r="G1683" t="str">
            <v>D216</v>
          </cell>
          <cell r="H1683" t="str">
            <v>Z304</v>
          </cell>
          <cell r="I1683" t="str">
            <v>81</v>
          </cell>
        </row>
        <row r="1684">
          <cell r="A1684" t="str">
            <v>888814</v>
          </cell>
          <cell r="B1684" t="str">
            <v>Rsdt Sg Gen Vascul</v>
          </cell>
          <cell r="D1684" t="str">
            <v>Siddiqui, Sameer A.</v>
          </cell>
          <cell r="E1684" t="str">
            <v>E40</v>
          </cell>
          <cell r="F1684" t="str">
            <v>S12</v>
          </cell>
          <cell r="G1684" t="str">
            <v>D216</v>
          </cell>
          <cell r="H1684" t="str">
            <v>Z307</v>
          </cell>
          <cell r="I1684" t="str">
            <v>81</v>
          </cell>
        </row>
        <row r="1685">
          <cell r="A1685" t="str">
            <v>888815</v>
          </cell>
          <cell r="B1685" t="str">
            <v>Rsdt Sg Neurological</v>
          </cell>
          <cell r="D1685" t="str">
            <v>Siddiqui, Sameer A.</v>
          </cell>
          <cell r="E1685" t="str">
            <v>E40</v>
          </cell>
          <cell r="F1685" t="str">
            <v>S12</v>
          </cell>
          <cell r="G1685" t="str">
            <v>D216</v>
          </cell>
          <cell r="H1685" t="str">
            <v>Z308</v>
          </cell>
          <cell r="I1685" t="str">
            <v>81</v>
          </cell>
        </row>
        <row r="1686">
          <cell r="A1686" t="str">
            <v>888816</v>
          </cell>
          <cell r="B1686" t="str">
            <v>Rsdt Sg Pediatric</v>
          </cell>
          <cell r="D1686" t="str">
            <v>Siddiqui, Sameer A.</v>
          </cell>
          <cell r="E1686" t="str">
            <v>E40</v>
          </cell>
          <cell r="F1686" t="str">
            <v>S12</v>
          </cell>
          <cell r="G1686" t="str">
            <v>D216</v>
          </cell>
          <cell r="H1686" t="str">
            <v>Z309</v>
          </cell>
          <cell r="I1686" t="str">
            <v>81</v>
          </cell>
        </row>
        <row r="1687">
          <cell r="A1687" t="str">
            <v>888817</v>
          </cell>
          <cell r="B1687" t="str">
            <v>Rsdt Sg Plastic</v>
          </cell>
          <cell r="D1687" t="str">
            <v>Siddiqui, Sameer A.</v>
          </cell>
          <cell r="E1687" t="str">
            <v>E40</v>
          </cell>
          <cell r="F1687" t="str">
            <v>S12</v>
          </cell>
          <cell r="G1687" t="str">
            <v>D216</v>
          </cell>
          <cell r="H1687" t="str">
            <v>Z310</v>
          </cell>
          <cell r="I1687" t="str">
            <v>81</v>
          </cell>
        </row>
        <row r="1688">
          <cell r="A1688" t="str">
            <v>888818</v>
          </cell>
          <cell r="B1688" t="str">
            <v>Rsdt Sg Thoracic</v>
          </cell>
          <cell r="D1688" t="str">
            <v>Siddiqui, Sameer A.</v>
          </cell>
          <cell r="E1688" t="str">
            <v>E40</v>
          </cell>
          <cell r="F1688" t="str">
            <v>S12</v>
          </cell>
          <cell r="G1688" t="str">
            <v>D216</v>
          </cell>
          <cell r="H1688" t="str">
            <v>Z301</v>
          </cell>
          <cell r="I1688" t="str">
            <v>81</v>
          </cell>
        </row>
        <row r="1689">
          <cell r="A1689" t="str">
            <v>888819</v>
          </cell>
          <cell r="B1689" t="str">
            <v>Rsdt Sg Urology</v>
          </cell>
          <cell r="D1689" t="str">
            <v>Siddiqui, Sameer A.</v>
          </cell>
          <cell r="E1689" t="str">
            <v>E40</v>
          </cell>
          <cell r="F1689" t="str">
            <v>S12</v>
          </cell>
          <cell r="G1689" t="str">
            <v>D216</v>
          </cell>
          <cell r="H1689" t="str">
            <v>Z311</v>
          </cell>
          <cell r="I1689" t="str">
            <v>81</v>
          </cell>
        </row>
        <row r="1690">
          <cell r="A1690" t="str">
            <v>888820</v>
          </cell>
          <cell r="B1690" t="str">
            <v>Fel Sg Thrc Trns Car</v>
          </cell>
          <cell r="D1690" t="str">
            <v>Siddiqui, Sameer A.</v>
          </cell>
          <cell r="E1690" t="str">
            <v>E40</v>
          </cell>
          <cell r="F1690" t="str">
            <v>S12</v>
          </cell>
          <cell r="G1690" t="str">
            <v>D216</v>
          </cell>
          <cell r="H1690" t="str">
            <v>Z301</v>
          </cell>
          <cell r="I1690" t="str">
            <v>81</v>
          </cell>
        </row>
        <row r="1691">
          <cell r="A1691" t="str">
            <v>888821</v>
          </cell>
          <cell r="B1691" t="str">
            <v>Fel Surg Transplant</v>
          </cell>
          <cell r="D1691" t="str">
            <v>Siddiqui, Sameer A.</v>
          </cell>
          <cell r="E1691" t="str">
            <v>E40</v>
          </cell>
          <cell r="F1691" t="str">
            <v>S12</v>
          </cell>
          <cell r="G1691" t="str">
            <v>D216</v>
          </cell>
          <cell r="H1691" t="str">
            <v>Z306</v>
          </cell>
          <cell r="I1691" t="str">
            <v>81</v>
          </cell>
        </row>
        <row r="1692">
          <cell r="A1692" t="str">
            <v>888825</v>
          </cell>
          <cell r="B1692" t="str">
            <v>Rsdt Sg Admin</v>
          </cell>
          <cell r="D1692" t="str">
            <v>Siddiqui, Sameer A.</v>
          </cell>
          <cell r="E1692" t="str">
            <v>E40</v>
          </cell>
          <cell r="F1692" t="str">
            <v>S12</v>
          </cell>
          <cell r="G1692" t="str">
            <v>D216</v>
          </cell>
          <cell r="H1692" t="str">
            <v>Z314</v>
          </cell>
          <cell r="I1692" t="str">
            <v>81</v>
          </cell>
        </row>
        <row r="1693">
          <cell r="A1693" t="str">
            <v>121233</v>
          </cell>
          <cell r="B1693" t="str">
            <v>Anesthesiology</v>
          </cell>
          <cell r="D1693" t="str">
            <v>Stapelfeldt, Wolf H.</v>
          </cell>
          <cell r="E1693" t="str">
            <v>E40</v>
          </cell>
          <cell r="F1693" t="str">
            <v>S12</v>
          </cell>
          <cell r="G1693" t="str">
            <v>D217</v>
          </cell>
          <cell r="H1693" t="str">
            <v xml:space="preserve"> </v>
          </cell>
          <cell r="I1693" t="str">
            <v>11</v>
          </cell>
        </row>
        <row r="1694">
          <cell r="A1694" t="str">
            <v>181240</v>
          </cell>
          <cell r="B1694" t="str">
            <v>HSC Endow Sub-Anesth</v>
          </cell>
          <cell r="D1694" t="str">
            <v>DeBoard, James W.</v>
          </cell>
          <cell r="E1694" t="str">
            <v>E40</v>
          </cell>
          <cell r="F1694" t="str">
            <v>S12</v>
          </cell>
          <cell r="G1694" t="str">
            <v>D217</v>
          </cell>
          <cell r="H1694" t="str">
            <v xml:space="preserve"> </v>
          </cell>
          <cell r="I1694" t="str">
            <v>11</v>
          </cell>
        </row>
        <row r="1695">
          <cell r="A1695" t="str">
            <v>200121</v>
          </cell>
          <cell r="B1695" t="str">
            <v>Anesthesia Research</v>
          </cell>
          <cell r="D1695" t="str">
            <v>Stapelfeldt, Wolf H.</v>
          </cell>
          <cell r="E1695" t="str">
            <v>E40</v>
          </cell>
          <cell r="F1695" t="str">
            <v>S12</v>
          </cell>
          <cell r="G1695" t="str">
            <v>D217</v>
          </cell>
          <cell r="H1695" t="str">
            <v xml:space="preserve"> </v>
          </cell>
          <cell r="I1695" t="str">
            <v>21</v>
          </cell>
        </row>
        <row r="1696">
          <cell r="A1696" t="str">
            <v>201111</v>
          </cell>
          <cell r="B1696" t="str">
            <v>Anesthes IC</v>
          </cell>
          <cell r="D1696" t="str">
            <v>Stapelfeldt, Wolf H.</v>
          </cell>
          <cell r="E1696" t="str">
            <v>E40</v>
          </cell>
          <cell r="F1696" t="str">
            <v>S12</v>
          </cell>
          <cell r="G1696" t="str">
            <v>D217</v>
          </cell>
          <cell r="H1696" t="str">
            <v xml:space="preserve"> </v>
          </cell>
          <cell r="I1696" t="str">
            <v>21</v>
          </cell>
        </row>
        <row r="1697">
          <cell r="A1697" t="str">
            <v>201251</v>
          </cell>
          <cell r="B1697" t="str">
            <v>Anesth Chair Set Up</v>
          </cell>
          <cell r="D1697" t="str">
            <v>Alderson, Philip O.</v>
          </cell>
          <cell r="E1697" t="str">
            <v>E40</v>
          </cell>
          <cell r="F1697" t="str">
            <v>S12</v>
          </cell>
          <cell r="G1697" t="str">
            <v>D217</v>
          </cell>
          <cell r="H1697" t="str">
            <v xml:space="preserve"> </v>
          </cell>
          <cell r="I1697" t="str">
            <v>21</v>
          </cell>
        </row>
        <row r="1698">
          <cell r="A1698" t="str">
            <v>201640</v>
          </cell>
          <cell r="B1698" t="str">
            <v>Rsdt Anesthesiology</v>
          </cell>
          <cell r="D1698" t="str">
            <v>Stapelfeldt, Wolf H.</v>
          </cell>
          <cell r="E1698" t="str">
            <v>E40</v>
          </cell>
          <cell r="F1698" t="str">
            <v>S12</v>
          </cell>
          <cell r="G1698" t="str">
            <v>D217</v>
          </cell>
          <cell r="H1698" t="str">
            <v xml:space="preserve"> </v>
          </cell>
          <cell r="I1698" t="str">
            <v>21</v>
          </cell>
        </row>
        <row r="1699">
          <cell r="A1699" t="str">
            <v>202210</v>
          </cell>
          <cell r="B1699" t="str">
            <v>SOM Anes Dept Pool</v>
          </cell>
          <cell r="D1699" t="str">
            <v>Stapelfeldt, Wolf H.</v>
          </cell>
          <cell r="E1699" t="str">
            <v>E40</v>
          </cell>
          <cell r="F1699" t="str">
            <v>S12</v>
          </cell>
          <cell r="G1699" t="str">
            <v>D217</v>
          </cell>
          <cell r="H1699" t="str">
            <v xml:space="preserve"> </v>
          </cell>
          <cell r="I1699" t="str">
            <v>21</v>
          </cell>
        </row>
        <row r="1700">
          <cell r="A1700" t="str">
            <v>295576</v>
          </cell>
          <cell r="B1700" t="str">
            <v>Anesthesiology-Dev</v>
          </cell>
          <cell r="D1700" t="str">
            <v>Stapelfeldt, Wolf H.</v>
          </cell>
          <cell r="E1700" t="str">
            <v>E40</v>
          </cell>
          <cell r="F1700" t="str">
            <v>S12</v>
          </cell>
          <cell r="G1700" t="str">
            <v>D217</v>
          </cell>
          <cell r="H1700" t="str">
            <v xml:space="preserve"> </v>
          </cell>
          <cell r="I1700" t="str">
            <v>21</v>
          </cell>
        </row>
        <row r="1701">
          <cell r="A1701" t="str">
            <v>401289</v>
          </cell>
          <cell r="B1701" t="str">
            <v>McNearny Lecture</v>
          </cell>
          <cell r="D1701" t="str">
            <v>Stapelfeldt, Wolf H.</v>
          </cell>
          <cell r="E1701" t="str">
            <v>E40</v>
          </cell>
          <cell r="F1701" t="str">
            <v>S12</v>
          </cell>
          <cell r="G1701" t="str">
            <v>D217</v>
          </cell>
          <cell r="H1701" t="str">
            <v xml:space="preserve"> </v>
          </cell>
          <cell r="I1701" t="str">
            <v>41</v>
          </cell>
        </row>
        <row r="1702">
          <cell r="A1702" t="str">
            <v>450066</v>
          </cell>
          <cell r="B1702" t="str">
            <v>Schweiss, John Fund</v>
          </cell>
          <cell r="D1702" t="str">
            <v>Stapelfeldt, Wolf H.</v>
          </cell>
          <cell r="E1702" t="str">
            <v>E40</v>
          </cell>
          <cell r="F1702" t="str">
            <v>S12</v>
          </cell>
          <cell r="G1702" t="str">
            <v>D217</v>
          </cell>
          <cell r="H1702" t="str">
            <v xml:space="preserve"> </v>
          </cell>
          <cell r="I1702" t="str">
            <v>41</v>
          </cell>
        </row>
        <row r="1703">
          <cell r="A1703" t="str">
            <v>885100</v>
          </cell>
          <cell r="B1703" t="str">
            <v>A&amp;R Anesthesiolgy</v>
          </cell>
          <cell r="D1703" t="str">
            <v>Stapelfeldt, Wolf H.</v>
          </cell>
          <cell r="E1703" t="str">
            <v>E40</v>
          </cell>
          <cell r="F1703" t="str">
            <v>S12</v>
          </cell>
          <cell r="G1703" t="str">
            <v>D217</v>
          </cell>
          <cell r="H1703" t="str">
            <v xml:space="preserve"> </v>
          </cell>
          <cell r="I1703" t="str">
            <v>81</v>
          </cell>
        </row>
        <row r="1704">
          <cell r="A1704" t="str">
            <v>887820</v>
          </cell>
          <cell r="B1704" t="str">
            <v>Anes SLU Hospital</v>
          </cell>
          <cell r="D1704" t="str">
            <v>Stapelfeldt, Wolf H.</v>
          </cell>
          <cell r="E1704" t="str">
            <v>E40</v>
          </cell>
          <cell r="F1704" t="str">
            <v>S12</v>
          </cell>
          <cell r="G1704" t="str">
            <v>D217</v>
          </cell>
          <cell r="H1704" t="str">
            <v xml:space="preserve"> </v>
          </cell>
          <cell r="I1704" t="str">
            <v>81</v>
          </cell>
        </row>
        <row r="1705">
          <cell r="A1705" t="str">
            <v>888080</v>
          </cell>
          <cell r="B1705" t="str">
            <v>Anes-Cardinal Glennon</v>
          </cell>
          <cell r="D1705" t="str">
            <v>Stapelfeldt, Wolf H.</v>
          </cell>
          <cell r="E1705" t="str">
            <v>E40</v>
          </cell>
          <cell r="F1705" t="str">
            <v>S12</v>
          </cell>
          <cell r="G1705" t="str">
            <v>D217</v>
          </cell>
          <cell r="H1705" t="str">
            <v xml:space="preserve"> </v>
          </cell>
          <cell r="I1705" t="str">
            <v>81</v>
          </cell>
        </row>
        <row r="1706">
          <cell r="A1706" t="str">
            <v>888081</v>
          </cell>
          <cell r="B1706" t="str">
            <v>Anes Acute Pain SLUH</v>
          </cell>
          <cell r="D1706" t="str">
            <v>Stapelfeldt, Wolf H.</v>
          </cell>
          <cell r="E1706" t="str">
            <v>E40</v>
          </cell>
          <cell r="F1706" t="str">
            <v>S12</v>
          </cell>
          <cell r="G1706" t="str">
            <v>D217</v>
          </cell>
          <cell r="H1706" t="str">
            <v xml:space="preserve"> </v>
          </cell>
          <cell r="I1706" t="str">
            <v>81</v>
          </cell>
        </row>
        <row r="1707">
          <cell r="A1707" t="str">
            <v>888082</v>
          </cell>
          <cell r="B1707" t="str">
            <v>Anes-Critical Care</v>
          </cell>
          <cell r="D1707" t="str">
            <v>Stapelfeldt, Wolf H.</v>
          </cell>
          <cell r="E1707" t="str">
            <v>E40</v>
          </cell>
          <cell r="F1707" t="str">
            <v>S12</v>
          </cell>
          <cell r="G1707" t="str">
            <v>D217</v>
          </cell>
          <cell r="H1707" t="str">
            <v xml:space="preserve"> </v>
          </cell>
          <cell r="I1707" t="str">
            <v>81</v>
          </cell>
        </row>
        <row r="1708">
          <cell r="A1708" t="str">
            <v>888083</v>
          </cell>
          <cell r="B1708" t="str">
            <v>Anes Acute Pain CGH</v>
          </cell>
          <cell r="D1708" t="str">
            <v>Stapelfeldt, Wolf H.</v>
          </cell>
          <cell r="E1708" t="str">
            <v>E40</v>
          </cell>
          <cell r="F1708" t="str">
            <v>S12</v>
          </cell>
          <cell r="G1708" t="str">
            <v>D217</v>
          </cell>
          <cell r="H1708" t="str">
            <v xml:space="preserve"> </v>
          </cell>
          <cell r="I1708" t="str">
            <v>81</v>
          </cell>
        </row>
        <row r="1709">
          <cell r="A1709" t="str">
            <v>888822</v>
          </cell>
          <cell r="B1709" t="str">
            <v>Rsdt Anesthesiology</v>
          </cell>
          <cell r="D1709" t="str">
            <v>Stapelfeldt, Wolf H.</v>
          </cell>
          <cell r="E1709" t="str">
            <v>E40</v>
          </cell>
          <cell r="F1709" t="str">
            <v>S12</v>
          </cell>
          <cell r="G1709" t="str">
            <v>D217</v>
          </cell>
          <cell r="H1709" t="str">
            <v xml:space="preserve"> </v>
          </cell>
          <cell r="I1709" t="str">
            <v>81</v>
          </cell>
        </row>
        <row r="1710">
          <cell r="A1710" t="str">
            <v>181241</v>
          </cell>
          <cell r="B1710" t="str">
            <v>HSC Endow Sub-Orth S</v>
          </cell>
          <cell r="D1710" t="str">
            <v>Moed, Berton R.</v>
          </cell>
          <cell r="E1710" t="str">
            <v>E40</v>
          </cell>
          <cell r="F1710" t="str">
            <v>S12</v>
          </cell>
          <cell r="G1710" t="str">
            <v>D218</v>
          </cell>
          <cell r="H1710" t="str">
            <v xml:space="preserve"> </v>
          </cell>
          <cell r="I1710" t="str">
            <v>11</v>
          </cell>
        </row>
        <row r="1711">
          <cell r="A1711" t="str">
            <v>200026</v>
          </cell>
          <cell r="B1711" t="str">
            <v>Orthopedic Surgery P</v>
          </cell>
          <cell r="D1711" t="str">
            <v>Moed, Berton R.</v>
          </cell>
          <cell r="E1711" t="str">
            <v>E40</v>
          </cell>
          <cell r="F1711" t="str">
            <v>S12</v>
          </cell>
          <cell r="G1711" t="str">
            <v>D218</v>
          </cell>
          <cell r="H1711" t="str">
            <v xml:space="preserve"> </v>
          </cell>
          <cell r="I1711" t="str">
            <v>21</v>
          </cell>
        </row>
        <row r="1712">
          <cell r="A1712" t="str">
            <v>201131</v>
          </cell>
          <cell r="B1712" t="str">
            <v>Orth Surg-IDC</v>
          </cell>
          <cell r="D1712" t="str">
            <v>Moed, Berton R.</v>
          </cell>
          <cell r="E1712" t="str">
            <v>E40</v>
          </cell>
          <cell r="F1712" t="str">
            <v>S12</v>
          </cell>
          <cell r="G1712" t="str">
            <v>D218</v>
          </cell>
          <cell r="H1712" t="str">
            <v xml:space="preserve"> </v>
          </cell>
          <cell r="I1712" t="str">
            <v>21</v>
          </cell>
        </row>
        <row r="1713">
          <cell r="A1713" t="str">
            <v>201253</v>
          </cell>
          <cell r="B1713" t="str">
            <v>Ortho Sg Chair Setup</v>
          </cell>
          <cell r="D1713" t="str">
            <v>Alderson, Philip O.</v>
          </cell>
          <cell r="E1713" t="str">
            <v>E40</v>
          </cell>
          <cell r="F1713" t="str">
            <v>S12</v>
          </cell>
          <cell r="G1713" t="str">
            <v>D218</v>
          </cell>
          <cell r="H1713" t="str">
            <v xml:space="preserve"> </v>
          </cell>
          <cell r="I1713" t="str">
            <v>21</v>
          </cell>
        </row>
        <row r="1714">
          <cell r="A1714" t="str">
            <v>201641</v>
          </cell>
          <cell r="B1714" t="str">
            <v>Rsdt Orthopedic Surg</v>
          </cell>
          <cell r="D1714" t="str">
            <v>Moed, Berton R.</v>
          </cell>
          <cell r="E1714" t="str">
            <v>E40</v>
          </cell>
          <cell r="F1714" t="str">
            <v>S12</v>
          </cell>
          <cell r="G1714" t="str">
            <v>D218</v>
          </cell>
          <cell r="H1714" t="str">
            <v xml:space="preserve"> </v>
          </cell>
          <cell r="I1714" t="str">
            <v>21</v>
          </cell>
        </row>
        <row r="1715">
          <cell r="A1715" t="str">
            <v>201866</v>
          </cell>
          <cell r="B1715" t="str">
            <v>Shelby Fund</v>
          </cell>
          <cell r="D1715" t="str">
            <v>Moed, Berton R.</v>
          </cell>
          <cell r="E1715" t="str">
            <v>E40</v>
          </cell>
          <cell r="F1715" t="str">
            <v>S12</v>
          </cell>
          <cell r="G1715" t="str">
            <v>D218</v>
          </cell>
          <cell r="H1715" t="str">
            <v xml:space="preserve"> </v>
          </cell>
          <cell r="I1715" t="str">
            <v>21</v>
          </cell>
        </row>
        <row r="1716">
          <cell r="A1716" t="str">
            <v>201891</v>
          </cell>
          <cell r="B1716" t="str">
            <v>Ortho Surg Quasi Endow</v>
          </cell>
          <cell r="D1716" t="str">
            <v>Moed, Berton R.</v>
          </cell>
          <cell r="E1716" t="str">
            <v>E40</v>
          </cell>
          <cell r="F1716" t="str">
            <v>S12</v>
          </cell>
          <cell r="G1716" t="str">
            <v>D218</v>
          </cell>
          <cell r="H1716" t="str">
            <v xml:space="preserve"> </v>
          </cell>
          <cell r="I1716" t="str">
            <v>21</v>
          </cell>
        </row>
        <row r="1717">
          <cell r="A1717" t="str">
            <v>202216</v>
          </cell>
          <cell r="B1717" t="str">
            <v>SOM Orth Sg Dept Pool</v>
          </cell>
          <cell r="D1717" t="str">
            <v>Moed, Berton R.</v>
          </cell>
          <cell r="E1717" t="str">
            <v>E40</v>
          </cell>
          <cell r="F1717" t="str">
            <v>S12</v>
          </cell>
          <cell r="G1717" t="str">
            <v>D218</v>
          </cell>
          <cell r="H1717" t="str">
            <v xml:space="preserve"> </v>
          </cell>
          <cell r="I1717" t="str">
            <v>21</v>
          </cell>
        </row>
        <row r="1718">
          <cell r="A1718" t="str">
            <v>202264</v>
          </cell>
          <cell r="B1718" t="str">
            <v>Orth Sg Tissue Eng</v>
          </cell>
          <cell r="D1718" t="str">
            <v>Moed, Berton R.</v>
          </cell>
          <cell r="E1718" t="str">
            <v>E40</v>
          </cell>
          <cell r="F1718" t="str">
            <v>S12</v>
          </cell>
          <cell r="G1718" t="str">
            <v>D218</v>
          </cell>
          <cell r="H1718" t="str">
            <v xml:space="preserve"> </v>
          </cell>
          <cell r="I1718" t="str">
            <v>21</v>
          </cell>
        </row>
        <row r="1719">
          <cell r="A1719" t="str">
            <v>202380</v>
          </cell>
          <cell r="B1719" t="str">
            <v>COBRA</v>
          </cell>
          <cell r="D1719" t="str">
            <v>Moed, Berton R.</v>
          </cell>
          <cell r="E1719" t="str">
            <v>E40</v>
          </cell>
          <cell r="F1719" t="str">
            <v>S12</v>
          </cell>
          <cell r="G1719" t="str">
            <v>D218</v>
          </cell>
          <cell r="H1719" t="str">
            <v xml:space="preserve"> </v>
          </cell>
          <cell r="I1719" t="str">
            <v>21</v>
          </cell>
        </row>
        <row r="1720">
          <cell r="A1720" t="str">
            <v>202885</v>
          </cell>
          <cell r="B1720" t="str">
            <v>Shelby Orthopaedic Surgery</v>
          </cell>
          <cell r="D1720" t="str">
            <v>Moed, Berton R.</v>
          </cell>
          <cell r="E1720" t="str">
            <v>E40</v>
          </cell>
          <cell r="F1720" t="str">
            <v>S12</v>
          </cell>
          <cell r="G1720" t="str">
            <v>D218</v>
          </cell>
          <cell r="H1720" t="str">
            <v xml:space="preserve"> </v>
          </cell>
          <cell r="I1720" t="str">
            <v>21</v>
          </cell>
        </row>
        <row r="1721">
          <cell r="A1721" t="str">
            <v>203222</v>
          </cell>
          <cell r="B1721" t="str">
            <v>Orthopaedic Surgery Res</v>
          </cell>
          <cell r="D1721" t="str">
            <v>Moed, Berton R.</v>
          </cell>
          <cell r="E1721" t="str">
            <v>E40</v>
          </cell>
          <cell r="F1721" t="str">
            <v>S12</v>
          </cell>
          <cell r="G1721" t="str">
            <v>D218</v>
          </cell>
          <cell r="H1721" t="str">
            <v xml:space="preserve"> </v>
          </cell>
          <cell r="I1721" t="str">
            <v>21</v>
          </cell>
        </row>
        <row r="1722">
          <cell r="A1722" t="str">
            <v>203292</v>
          </cell>
          <cell r="B1722" t="str">
            <v>Malawi Orth Assn Support</v>
          </cell>
          <cell r="D1722" t="str">
            <v>Moed, Berton R.</v>
          </cell>
          <cell r="E1722" t="str">
            <v>E40</v>
          </cell>
          <cell r="F1722" t="str">
            <v>S12</v>
          </cell>
          <cell r="G1722" t="str">
            <v>D218</v>
          </cell>
          <cell r="H1722" t="str">
            <v xml:space="preserve"> </v>
          </cell>
          <cell r="I1722" t="str">
            <v>21</v>
          </cell>
        </row>
        <row r="1723">
          <cell r="A1723" t="str">
            <v>203310</v>
          </cell>
          <cell r="B1723" t="str">
            <v>Cramer Research Fund</v>
          </cell>
          <cell r="D1723" t="str">
            <v>Moed, Berton R.</v>
          </cell>
          <cell r="E1723" t="str">
            <v>E40</v>
          </cell>
          <cell r="F1723" t="str">
            <v>S12</v>
          </cell>
          <cell r="G1723" t="str">
            <v>D218</v>
          </cell>
          <cell r="H1723" t="str">
            <v xml:space="preserve"> </v>
          </cell>
          <cell r="I1723" t="str">
            <v>21</v>
          </cell>
        </row>
        <row r="1724">
          <cell r="A1724" t="str">
            <v>230251</v>
          </cell>
          <cell r="B1724" t="str">
            <v>President's Research Fund-Greenberg</v>
          </cell>
          <cell r="D1724" t="str">
            <v>Greenberg, David D.</v>
          </cell>
          <cell r="E1724" t="str">
            <v>E40</v>
          </cell>
          <cell r="F1724" t="str">
            <v>S12</v>
          </cell>
          <cell r="G1724" t="str">
            <v>D218</v>
          </cell>
          <cell r="H1724" t="str">
            <v xml:space="preserve"> </v>
          </cell>
          <cell r="I1724" t="str">
            <v>21</v>
          </cell>
          <cell r="J1724" t="str">
            <v>05/01/2018</v>
          </cell>
          <cell r="K1724" t="str">
            <v>04/30/2019</v>
          </cell>
        </row>
        <row r="1725">
          <cell r="A1725" t="str">
            <v>239218</v>
          </cell>
          <cell r="B1725" t="str">
            <v>Orthopaedic Surg-Alternate</v>
          </cell>
          <cell r="D1725" t="str">
            <v>Moed, Berton R.</v>
          </cell>
          <cell r="E1725" t="str">
            <v>E40</v>
          </cell>
          <cell r="F1725" t="str">
            <v>S12</v>
          </cell>
          <cell r="G1725" t="str">
            <v>D218</v>
          </cell>
          <cell r="H1725" t="str">
            <v xml:space="preserve"> </v>
          </cell>
          <cell r="I1725" t="str">
            <v>21</v>
          </cell>
        </row>
        <row r="1726">
          <cell r="A1726" t="str">
            <v>260447</v>
          </cell>
          <cell r="B1726" t="str">
            <v>IDC Recovy-Karges</v>
          </cell>
          <cell r="D1726" t="str">
            <v>Karges, David E.</v>
          </cell>
          <cell r="E1726" t="str">
            <v>E40</v>
          </cell>
          <cell r="F1726" t="str">
            <v>S12</v>
          </cell>
          <cell r="G1726" t="str">
            <v>D218</v>
          </cell>
          <cell r="H1726" t="str">
            <v xml:space="preserve"> </v>
          </cell>
          <cell r="I1726" t="str">
            <v>21</v>
          </cell>
        </row>
        <row r="1727">
          <cell r="A1727" t="str">
            <v>292154</v>
          </cell>
          <cell r="B1727" t="str">
            <v>Synthes Trauma</v>
          </cell>
          <cell r="D1727" t="str">
            <v>Moed, Berton R.</v>
          </cell>
          <cell r="E1727" t="str">
            <v>E40</v>
          </cell>
          <cell r="F1727" t="str">
            <v>S12</v>
          </cell>
          <cell r="G1727" t="str">
            <v>D218</v>
          </cell>
          <cell r="H1727" t="str">
            <v xml:space="preserve"> </v>
          </cell>
          <cell r="I1727" t="str">
            <v>21</v>
          </cell>
        </row>
        <row r="1728">
          <cell r="A1728" t="str">
            <v>295559</v>
          </cell>
          <cell r="B1728" t="str">
            <v>Orthopaedic Surg Dev</v>
          </cell>
          <cell r="D1728" t="str">
            <v>Moed, Berton R.</v>
          </cell>
          <cell r="E1728" t="str">
            <v>E40</v>
          </cell>
          <cell r="F1728" t="str">
            <v>S12</v>
          </cell>
          <cell r="G1728" t="str">
            <v>D218</v>
          </cell>
          <cell r="H1728" t="str">
            <v xml:space="preserve"> </v>
          </cell>
          <cell r="I1728" t="str">
            <v>21</v>
          </cell>
        </row>
        <row r="1729">
          <cell r="A1729" t="str">
            <v>295560</v>
          </cell>
          <cell r="B1729" t="str">
            <v>Trauma-Development</v>
          </cell>
          <cell r="D1729" t="str">
            <v>Moed, Berton R.</v>
          </cell>
          <cell r="E1729" t="str">
            <v>E40</v>
          </cell>
          <cell r="F1729" t="str">
            <v>S12</v>
          </cell>
          <cell r="G1729" t="str">
            <v>D218</v>
          </cell>
          <cell r="H1729" t="str">
            <v xml:space="preserve"> </v>
          </cell>
          <cell r="I1729" t="str">
            <v>21</v>
          </cell>
        </row>
        <row r="1730">
          <cell r="A1730" t="str">
            <v>296633</v>
          </cell>
          <cell r="B1730" t="str">
            <v>Spine-Ed</v>
          </cell>
          <cell r="D1730" t="str">
            <v>Moed, Berton R.</v>
          </cell>
          <cell r="E1730" t="str">
            <v>E40</v>
          </cell>
          <cell r="F1730" t="str">
            <v>S12</v>
          </cell>
          <cell r="G1730" t="str">
            <v>D218</v>
          </cell>
          <cell r="H1730" t="str">
            <v xml:space="preserve"> </v>
          </cell>
          <cell r="I1730" t="str">
            <v>21</v>
          </cell>
        </row>
        <row r="1731">
          <cell r="A1731" t="str">
            <v>308238</v>
          </cell>
          <cell r="B1731" t="str">
            <v>Major Extremity Trauma Research Con</v>
          </cell>
          <cell r="C1731" t="str">
            <v>Cannada, Lisa K.</v>
          </cell>
          <cell r="D1731" t="str">
            <v>Waldman, Stephen P.</v>
          </cell>
          <cell r="E1731" t="str">
            <v>E40</v>
          </cell>
          <cell r="F1731" t="str">
            <v>S12</v>
          </cell>
          <cell r="G1731" t="str">
            <v>D218</v>
          </cell>
          <cell r="H1731" t="str">
            <v xml:space="preserve"> </v>
          </cell>
          <cell r="I1731" t="str">
            <v>31</v>
          </cell>
          <cell r="J1731" t="str">
            <v>09/29/2010</v>
          </cell>
          <cell r="K1731" t="str">
            <v>09/28/2018</v>
          </cell>
        </row>
        <row r="1732">
          <cell r="A1732" t="str">
            <v>310097</v>
          </cell>
          <cell r="B1732" t="str">
            <v>Fluid Lavage of Open Wounds</v>
          </cell>
          <cell r="C1732" t="str">
            <v>Cannada, Lisa K.</v>
          </cell>
          <cell r="D1732" t="str">
            <v>Waldman, Stephen P.</v>
          </cell>
          <cell r="E1732" t="str">
            <v>E40</v>
          </cell>
          <cell r="F1732" t="str">
            <v>S12</v>
          </cell>
          <cell r="G1732" t="str">
            <v>D218</v>
          </cell>
          <cell r="H1732" t="str">
            <v xml:space="preserve"> </v>
          </cell>
          <cell r="I1732" t="str">
            <v>31</v>
          </cell>
          <cell r="J1732" t="str">
            <v>02/27/2011</v>
          </cell>
          <cell r="K1732" t="str">
            <v>09/30/2015</v>
          </cell>
        </row>
        <row r="1733">
          <cell r="A1733" t="str">
            <v>310493</v>
          </cell>
          <cell r="B1733" t="str">
            <v>Biomedical Evaluation of Medical Ma</v>
          </cell>
          <cell r="C1733" t="str">
            <v>Corey, Robert M.</v>
          </cell>
          <cell r="D1733" t="str">
            <v>Waldman, Stephen P.</v>
          </cell>
          <cell r="E1733" t="str">
            <v>E40</v>
          </cell>
          <cell r="F1733" t="str">
            <v>S12</v>
          </cell>
          <cell r="G1733" t="str">
            <v>D218</v>
          </cell>
          <cell r="H1733" t="str">
            <v xml:space="preserve"> </v>
          </cell>
          <cell r="I1733" t="str">
            <v>31</v>
          </cell>
          <cell r="J1733" t="str">
            <v>10/09/2015</v>
          </cell>
          <cell r="K1733" t="str">
            <v>10/06/2016</v>
          </cell>
        </row>
        <row r="1734">
          <cell r="A1734" t="str">
            <v>310512</v>
          </cell>
          <cell r="B1734" t="str">
            <v>A prospective multicenter study to</v>
          </cell>
          <cell r="C1734" t="str">
            <v>Watson, John T.</v>
          </cell>
          <cell r="D1734" t="str">
            <v>Waldman, Stephen P.</v>
          </cell>
          <cell r="E1734" t="str">
            <v>E40</v>
          </cell>
          <cell r="F1734" t="str">
            <v>S12</v>
          </cell>
          <cell r="G1734" t="str">
            <v>D218</v>
          </cell>
          <cell r="H1734" t="str">
            <v xml:space="preserve"> </v>
          </cell>
          <cell r="I1734" t="str">
            <v>31</v>
          </cell>
          <cell r="J1734" t="str">
            <v>01/01/2016</v>
          </cell>
          <cell r="K1734" t="str">
            <v>01/01/2020</v>
          </cell>
        </row>
        <row r="1735">
          <cell r="A1735" t="str">
            <v>310524</v>
          </cell>
          <cell r="B1735" t="str">
            <v>Early Weight Bearing on Supracondyl</v>
          </cell>
          <cell r="C1735" t="str">
            <v>Cannada, Lisa K.</v>
          </cell>
          <cell r="D1735" t="str">
            <v>Waldman, Stephen P.</v>
          </cell>
          <cell r="E1735" t="str">
            <v>E40</v>
          </cell>
          <cell r="F1735" t="str">
            <v>S12</v>
          </cell>
          <cell r="G1735" t="str">
            <v>D218</v>
          </cell>
          <cell r="H1735" t="str">
            <v xml:space="preserve"> </v>
          </cell>
          <cell r="I1735" t="str">
            <v>31</v>
          </cell>
          <cell r="J1735" t="str">
            <v>02/16/2016</v>
          </cell>
          <cell r="K1735" t="str">
            <v>10/29/2019</v>
          </cell>
        </row>
        <row r="1736">
          <cell r="A1736" t="str">
            <v>310742</v>
          </cell>
          <cell r="B1736" t="str">
            <v>Masquelet Technique: Effect of Spac</v>
          </cell>
          <cell r="C1736" t="str">
            <v>Watson, John T.</v>
          </cell>
          <cell r="D1736" t="str">
            <v>Waldman, Stephen P.</v>
          </cell>
          <cell r="E1736" t="str">
            <v>E40</v>
          </cell>
          <cell r="F1736" t="str">
            <v>S12</v>
          </cell>
          <cell r="G1736" t="str">
            <v>D218</v>
          </cell>
          <cell r="H1736" t="str">
            <v xml:space="preserve"> </v>
          </cell>
          <cell r="I1736" t="str">
            <v>31</v>
          </cell>
          <cell r="J1736" t="str">
            <v>12/31/2017</v>
          </cell>
          <cell r="K1736" t="str">
            <v>11/30/2019</v>
          </cell>
        </row>
        <row r="1737">
          <cell r="A1737" t="str">
            <v>310790</v>
          </cell>
          <cell r="B1737" t="str">
            <v>COTA Trauma 2018-2019 Fellowship GR</v>
          </cell>
          <cell r="C1737" t="str">
            <v>Karges, David E.</v>
          </cell>
          <cell r="D1737" t="str">
            <v>Waldman, Stephen P.</v>
          </cell>
          <cell r="E1737" t="str">
            <v>E40</v>
          </cell>
          <cell r="F1737" t="str">
            <v>S12</v>
          </cell>
          <cell r="G1737" t="str">
            <v>D218</v>
          </cell>
          <cell r="H1737" t="str">
            <v xml:space="preserve"> </v>
          </cell>
          <cell r="I1737" t="str">
            <v>31</v>
          </cell>
          <cell r="J1737" t="str">
            <v>08/01/2018</v>
          </cell>
          <cell r="K1737" t="str">
            <v>07/31/2019</v>
          </cell>
        </row>
        <row r="1738">
          <cell r="A1738" t="str">
            <v>310846</v>
          </cell>
          <cell r="B1738" t="str">
            <v>Prophalactic Antibiotic Regiments i</v>
          </cell>
          <cell r="C1738" t="str">
            <v>Greenberg, David D.</v>
          </cell>
          <cell r="D1738" t="str">
            <v>Waldman, Stephen P.</v>
          </cell>
          <cell r="E1738" t="str">
            <v>E40</v>
          </cell>
          <cell r="F1738" t="str">
            <v>S12</v>
          </cell>
          <cell r="G1738" t="str">
            <v>D218</v>
          </cell>
          <cell r="H1738" t="str">
            <v xml:space="preserve"> </v>
          </cell>
          <cell r="I1738" t="str">
            <v>31</v>
          </cell>
          <cell r="J1738" t="str">
            <v>06/12/2017</v>
          </cell>
          <cell r="K1738" t="str">
            <v>03/31/2021</v>
          </cell>
        </row>
        <row r="1739">
          <cell r="A1739" t="str">
            <v>320146</v>
          </cell>
          <cell r="B1739" t="str">
            <v>Fixation Using Alternative Implants</v>
          </cell>
          <cell r="C1739" t="str">
            <v>Cannada, Lisa K.</v>
          </cell>
          <cell r="D1739" t="str">
            <v>Waldman, Stephen P.</v>
          </cell>
          <cell r="E1739" t="str">
            <v>E40</v>
          </cell>
          <cell r="F1739" t="str">
            <v>S12</v>
          </cell>
          <cell r="G1739" t="str">
            <v>D218</v>
          </cell>
          <cell r="H1739" t="str">
            <v xml:space="preserve"> </v>
          </cell>
          <cell r="I1739" t="str">
            <v>31</v>
          </cell>
          <cell r="J1739" t="str">
            <v>03/01/2012</v>
          </cell>
          <cell r="K1739" t="str">
            <v>02/28/2016</v>
          </cell>
        </row>
        <row r="1740">
          <cell r="A1740" t="str">
            <v>320191</v>
          </cell>
          <cell r="B1740" t="str">
            <v>METRC FIXIT - Task Order #1</v>
          </cell>
          <cell r="C1740" t="str">
            <v>Cannada, Lisa K.</v>
          </cell>
          <cell r="D1740" t="str">
            <v>Waldman, Stephen P.</v>
          </cell>
          <cell r="E1740" t="str">
            <v>E40</v>
          </cell>
          <cell r="F1740" t="str">
            <v>S12</v>
          </cell>
          <cell r="G1740" t="str">
            <v>D218</v>
          </cell>
          <cell r="H1740" t="str">
            <v xml:space="preserve"> </v>
          </cell>
          <cell r="I1740" t="str">
            <v>31</v>
          </cell>
          <cell r="J1740" t="str">
            <v>11/26/2012</v>
          </cell>
          <cell r="K1740" t="str">
            <v>09/14/2015</v>
          </cell>
        </row>
        <row r="1741">
          <cell r="A1741" t="str">
            <v>320192</v>
          </cell>
          <cell r="B1741" t="str">
            <v>METRC BIOBURDEN - Task Order #2</v>
          </cell>
          <cell r="C1741" t="str">
            <v>Cannada, Lisa K.</v>
          </cell>
          <cell r="D1741" t="str">
            <v>Waldman, Stephen P.</v>
          </cell>
          <cell r="E1741" t="str">
            <v>E40</v>
          </cell>
          <cell r="F1741" t="str">
            <v>S12</v>
          </cell>
          <cell r="G1741" t="str">
            <v>D218</v>
          </cell>
          <cell r="H1741" t="str">
            <v xml:space="preserve"> </v>
          </cell>
          <cell r="I1741" t="str">
            <v>31</v>
          </cell>
          <cell r="J1741" t="str">
            <v>11/26/2012</v>
          </cell>
          <cell r="K1741" t="str">
            <v>09/28/2018</v>
          </cell>
        </row>
        <row r="1742">
          <cell r="A1742" t="str">
            <v>320603</v>
          </cell>
          <cell r="B1742" t="str">
            <v>RetroDEFECT-METRC I Retrospective R</v>
          </cell>
          <cell r="C1742" t="str">
            <v>Cannada, Lisa K.</v>
          </cell>
          <cell r="D1742" t="str">
            <v>Waldman, Stephen P.</v>
          </cell>
          <cell r="E1742" t="str">
            <v>E40</v>
          </cell>
          <cell r="F1742" t="str">
            <v>S12</v>
          </cell>
          <cell r="G1742" t="str">
            <v>D218</v>
          </cell>
          <cell r="H1742" t="str">
            <v xml:space="preserve"> </v>
          </cell>
          <cell r="I1742" t="str">
            <v>31</v>
          </cell>
          <cell r="J1742" t="str">
            <v>05/01/2015</v>
          </cell>
          <cell r="K1742" t="str">
            <v>09/14/2015</v>
          </cell>
        </row>
        <row r="1743">
          <cell r="A1743" t="str">
            <v>320604</v>
          </cell>
          <cell r="B1743" t="str">
            <v>POvIV-METRC PRORP Study</v>
          </cell>
          <cell r="C1743" t="str">
            <v>Revak, Thomas J.</v>
          </cell>
          <cell r="D1743" t="str">
            <v>Waldman, Stephen P.</v>
          </cell>
          <cell r="E1743" t="str">
            <v>E40</v>
          </cell>
          <cell r="F1743" t="str">
            <v>S12</v>
          </cell>
          <cell r="G1743" t="str">
            <v>D218</v>
          </cell>
          <cell r="H1743" t="str">
            <v xml:space="preserve"> </v>
          </cell>
          <cell r="I1743" t="str">
            <v>31</v>
          </cell>
          <cell r="J1743" t="str">
            <v>05/01/2015</v>
          </cell>
          <cell r="K1743" t="str">
            <v>09/14/2019</v>
          </cell>
        </row>
        <row r="1744">
          <cell r="A1744" t="str">
            <v>320605</v>
          </cell>
          <cell r="B1744" t="str">
            <v>pTOG-METRC I</v>
          </cell>
          <cell r="C1744" t="str">
            <v>Cannada, Lisa K.</v>
          </cell>
          <cell r="D1744" t="str">
            <v>Waldman, Stephen P.</v>
          </cell>
          <cell r="E1744" t="str">
            <v>E40</v>
          </cell>
          <cell r="F1744" t="str">
            <v>S12</v>
          </cell>
          <cell r="G1744" t="str">
            <v>D218</v>
          </cell>
          <cell r="H1744" t="str">
            <v xml:space="preserve"> </v>
          </cell>
          <cell r="I1744" t="str">
            <v>31</v>
          </cell>
          <cell r="J1744" t="str">
            <v>05/01/2015</v>
          </cell>
          <cell r="K1744" t="str">
            <v>09/28/2018</v>
          </cell>
        </row>
        <row r="1745">
          <cell r="A1745" t="str">
            <v>320606</v>
          </cell>
          <cell r="B1745" t="str">
            <v>STREAM-METRC NIAMS</v>
          </cell>
          <cell r="C1745" t="str">
            <v>Cannada, Lisa K.</v>
          </cell>
          <cell r="D1745" t="str">
            <v>Waldman, Stephen P.</v>
          </cell>
          <cell r="E1745" t="str">
            <v>E40</v>
          </cell>
          <cell r="F1745" t="str">
            <v>S12</v>
          </cell>
          <cell r="G1745" t="str">
            <v>D218</v>
          </cell>
          <cell r="H1745" t="str">
            <v xml:space="preserve"> </v>
          </cell>
          <cell r="I1745" t="str">
            <v>31</v>
          </cell>
          <cell r="J1745" t="str">
            <v>05/01/2015</v>
          </cell>
          <cell r="K1745" t="str">
            <v>08/31/2018</v>
          </cell>
        </row>
        <row r="1746">
          <cell r="A1746" t="str">
            <v>320636</v>
          </cell>
          <cell r="B1746" t="str">
            <v>OUTLET - METRC II</v>
          </cell>
          <cell r="C1746" t="str">
            <v>Cannada, Lisa K.</v>
          </cell>
          <cell r="D1746" t="str">
            <v>Waldman, Stephen P.</v>
          </cell>
          <cell r="E1746" t="str">
            <v>E40</v>
          </cell>
          <cell r="F1746" t="str">
            <v>S12</v>
          </cell>
          <cell r="G1746" t="str">
            <v>D218</v>
          </cell>
          <cell r="H1746" t="str">
            <v xml:space="preserve"> </v>
          </cell>
          <cell r="I1746" t="str">
            <v>31</v>
          </cell>
          <cell r="J1746" t="str">
            <v>09/29/2014</v>
          </cell>
          <cell r="K1746" t="str">
            <v>09/28/2018</v>
          </cell>
        </row>
        <row r="1747">
          <cell r="A1747" t="str">
            <v>320638</v>
          </cell>
          <cell r="B1747" t="str">
            <v>TAOS - METRC II</v>
          </cell>
          <cell r="C1747" t="str">
            <v>Cannada, Lisa K.</v>
          </cell>
          <cell r="D1747" t="str">
            <v>Waldman, Stephen P.</v>
          </cell>
          <cell r="E1747" t="str">
            <v>E40</v>
          </cell>
          <cell r="F1747" t="str">
            <v>S12</v>
          </cell>
          <cell r="G1747" t="str">
            <v>D218</v>
          </cell>
          <cell r="H1747" t="str">
            <v xml:space="preserve"> </v>
          </cell>
          <cell r="I1747" t="str">
            <v>31</v>
          </cell>
          <cell r="J1747" t="str">
            <v>09/29/2014</v>
          </cell>
          <cell r="K1747" t="str">
            <v>09/28/2018</v>
          </cell>
        </row>
        <row r="1748">
          <cell r="A1748" t="str">
            <v>320711</v>
          </cell>
          <cell r="B1748" t="str">
            <v>Acetabular Registry Task Order for</v>
          </cell>
          <cell r="C1748" t="str">
            <v>Cannada, Lisa K.</v>
          </cell>
          <cell r="D1748" t="str">
            <v>Waldman, Stephen P.</v>
          </cell>
          <cell r="E1748" t="str">
            <v>E40</v>
          </cell>
          <cell r="F1748" t="str">
            <v>S12</v>
          </cell>
          <cell r="G1748" t="str">
            <v>D218</v>
          </cell>
          <cell r="H1748" t="str">
            <v xml:space="preserve"> </v>
          </cell>
          <cell r="I1748" t="str">
            <v>31</v>
          </cell>
          <cell r="J1748" t="str">
            <v>01/01/2014</v>
          </cell>
          <cell r="K1748" t="str">
            <v>09/14/2015</v>
          </cell>
        </row>
        <row r="1749">
          <cell r="A1749" t="str">
            <v>400229</v>
          </cell>
          <cell r="B1749" t="str">
            <v>Middleman Memorial L</v>
          </cell>
          <cell r="D1749" t="str">
            <v>Moed, Berton R.</v>
          </cell>
          <cell r="E1749" t="str">
            <v>E40</v>
          </cell>
          <cell r="F1749" t="str">
            <v>S12</v>
          </cell>
          <cell r="G1749" t="str">
            <v>D218</v>
          </cell>
          <cell r="H1749" t="str">
            <v xml:space="preserve"> </v>
          </cell>
          <cell r="I1749" t="str">
            <v>41</v>
          </cell>
        </row>
        <row r="1750">
          <cell r="A1750" t="str">
            <v>401297</v>
          </cell>
          <cell r="B1750" t="str">
            <v>Burdge Lectureship</v>
          </cell>
          <cell r="D1750" t="str">
            <v>Moed, Berton R.</v>
          </cell>
          <cell r="E1750" t="str">
            <v>E40</v>
          </cell>
          <cell r="F1750" t="str">
            <v>S12</v>
          </cell>
          <cell r="G1750" t="str">
            <v>D218</v>
          </cell>
          <cell r="H1750" t="str">
            <v xml:space="preserve"> </v>
          </cell>
          <cell r="I1750" t="str">
            <v>41</v>
          </cell>
        </row>
        <row r="1751">
          <cell r="A1751" t="str">
            <v>401516</v>
          </cell>
          <cell r="B1751" t="str">
            <v>Moed Lectureship</v>
          </cell>
          <cell r="D1751" t="str">
            <v>Moed, Berton R.</v>
          </cell>
          <cell r="E1751" t="str">
            <v>E40</v>
          </cell>
          <cell r="F1751" t="str">
            <v>S12</v>
          </cell>
          <cell r="G1751" t="str">
            <v>D218</v>
          </cell>
          <cell r="H1751" t="str">
            <v xml:space="preserve"> </v>
          </cell>
          <cell r="I1751" t="str">
            <v>41</v>
          </cell>
        </row>
        <row r="1752">
          <cell r="A1752" t="str">
            <v>401580</v>
          </cell>
          <cell r="B1752" t="str">
            <v>Kemme Orthopaedic Surg Prof</v>
          </cell>
          <cell r="D1752" t="str">
            <v>Moed, Berton R.</v>
          </cell>
          <cell r="E1752" t="str">
            <v>E40</v>
          </cell>
          <cell r="F1752" t="str">
            <v>S12</v>
          </cell>
          <cell r="G1752" t="str">
            <v>D218</v>
          </cell>
          <cell r="H1752" t="str">
            <v xml:space="preserve"> </v>
          </cell>
          <cell r="I1752" t="str">
            <v>41</v>
          </cell>
        </row>
        <row r="1753">
          <cell r="A1753" t="str">
            <v>401598</v>
          </cell>
          <cell r="B1753" t="str">
            <v>Wyss Chair</v>
          </cell>
          <cell r="D1753" t="str">
            <v>Moed, Berton R.</v>
          </cell>
          <cell r="E1753" t="str">
            <v>E40</v>
          </cell>
          <cell r="F1753" t="str">
            <v>S12</v>
          </cell>
          <cell r="G1753" t="str">
            <v>D218</v>
          </cell>
          <cell r="H1753" t="str">
            <v xml:space="preserve"> </v>
          </cell>
          <cell r="I1753" t="str">
            <v>41</v>
          </cell>
        </row>
        <row r="1754">
          <cell r="A1754" t="str">
            <v>401669</v>
          </cell>
          <cell r="B1754" t="str">
            <v>Mira Lectureship</v>
          </cell>
          <cell r="D1754" t="str">
            <v>Moed, Berton R.</v>
          </cell>
          <cell r="E1754" t="str">
            <v>E40</v>
          </cell>
          <cell r="F1754" t="str">
            <v>S12</v>
          </cell>
          <cell r="G1754" t="str">
            <v>D218</v>
          </cell>
          <cell r="H1754" t="str">
            <v xml:space="preserve"> </v>
          </cell>
          <cell r="I1754" t="str">
            <v>41</v>
          </cell>
        </row>
        <row r="1755">
          <cell r="A1755" t="str">
            <v>808156</v>
          </cell>
          <cell r="B1755" t="str">
            <v>A/R Ortho Surg St. John's</v>
          </cell>
          <cell r="D1755" t="str">
            <v>Whitworth, Gary L.</v>
          </cell>
          <cell r="E1755" t="str">
            <v>E40</v>
          </cell>
          <cell r="F1755" t="str">
            <v>S12</v>
          </cell>
          <cell r="G1755" t="str">
            <v>D218</v>
          </cell>
          <cell r="H1755" t="str">
            <v xml:space="preserve"> </v>
          </cell>
          <cell r="I1755" t="str">
            <v>81</v>
          </cell>
        </row>
        <row r="1756">
          <cell r="A1756" t="str">
            <v>885166</v>
          </cell>
          <cell r="B1756" t="str">
            <v>A&amp;R Orthop Sg</v>
          </cell>
          <cell r="D1756" t="str">
            <v>Moed, Berton R.</v>
          </cell>
          <cell r="E1756" t="str">
            <v>E40</v>
          </cell>
          <cell r="F1756" t="str">
            <v>S12</v>
          </cell>
          <cell r="G1756" t="str">
            <v>D218</v>
          </cell>
          <cell r="H1756" t="str">
            <v xml:space="preserve"> </v>
          </cell>
          <cell r="I1756" t="str">
            <v>81</v>
          </cell>
        </row>
        <row r="1757">
          <cell r="A1757" t="str">
            <v>887960</v>
          </cell>
          <cell r="B1757" t="str">
            <v>Orthopedic Surgery</v>
          </cell>
          <cell r="D1757" t="str">
            <v>Moed, Berton R.</v>
          </cell>
          <cell r="E1757" t="str">
            <v>E40</v>
          </cell>
          <cell r="F1757" t="str">
            <v>S12</v>
          </cell>
          <cell r="G1757" t="str">
            <v>D218</v>
          </cell>
          <cell r="H1757" t="str">
            <v xml:space="preserve"> </v>
          </cell>
          <cell r="I1757" t="str">
            <v>81</v>
          </cell>
        </row>
        <row r="1758">
          <cell r="A1758" t="str">
            <v>887961</v>
          </cell>
          <cell r="B1758" t="str">
            <v>Des Peres-Orthop Sg</v>
          </cell>
          <cell r="D1758" t="str">
            <v>Moed, Berton R.</v>
          </cell>
          <cell r="E1758" t="str">
            <v>E40</v>
          </cell>
          <cell r="F1758" t="str">
            <v>S12</v>
          </cell>
          <cell r="G1758" t="str">
            <v>D218</v>
          </cell>
          <cell r="H1758" t="str">
            <v xml:space="preserve"> </v>
          </cell>
          <cell r="I1758" t="str">
            <v>81</v>
          </cell>
        </row>
        <row r="1759">
          <cell r="A1759" t="str">
            <v>888823</v>
          </cell>
          <cell r="B1759" t="str">
            <v>Rsdt Orthopedic Surg</v>
          </cell>
          <cell r="D1759" t="str">
            <v>Moed, Berton R.</v>
          </cell>
          <cell r="E1759" t="str">
            <v>E40</v>
          </cell>
          <cell r="F1759" t="str">
            <v>S12</v>
          </cell>
          <cell r="G1759" t="str">
            <v>D218</v>
          </cell>
          <cell r="H1759" t="str">
            <v xml:space="preserve"> </v>
          </cell>
          <cell r="I1759" t="str">
            <v>81</v>
          </cell>
        </row>
        <row r="1760">
          <cell r="A1760" t="str">
            <v>121249</v>
          </cell>
          <cell r="B1760" t="str">
            <v>Neurosurgery</v>
          </cell>
          <cell r="D1760" t="str">
            <v>Abdulrauf, Saleem I.</v>
          </cell>
          <cell r="E1760" t="str">
            <v>E40</v>
          </cell>
          <cell r="F1760" t="str">
            <v>S12</v>
          </cell>
          <cell r="G1760" t="str">
            <v>D220</v>
          </cell>
          <cell r="H1760" t="str">
            <v xml:space="preserve"> </v>
          </cell>
          <cell r="I1760" t="str">
            <v>11</v>
          </cell>
        </row>
        <row r="1761">
          <cell r="A1761" t="str">
            <v>181227</v>
          </cell>
          <cell r="B1761" t="str">
            <v>HSC Endow Sub-Neuros</v>
          </cell>
          <cell r="D1761" t="str">
            <v>Abdulrauf, Saleem I.</v>
          </cell>
          <cell r="E1761" t="str">
            <v>E40</v>
          </cell>
          <cell r="F1761" t="str">
            <v>S12</v>
          </cell>
          <cell r="G1761" t="str">
            <v>D220</v>
          </cell>
          <cell r="H1761" t="str">
            <v xml:space="preserve"> </v>
          </cell>
          <cell r="I1761" t="str">
            <v>11</v>
          </cell>
        </row>
        <row r="1762">
          <cell r="A1762" t="str">
            <v>201642</v>
          </cell>
          <cell r="B1762" t="str">
            <v>Rsdt Surg Neuro</v>
          </cell>
          <cell r="D1762" t="str">
            <v>Abdulrauf, Saleem I.</v>
          </cell>
          <cell r="E1762" t="str">
            <v>E40</v>
          </cell>
          <cell r="F1762" t="str">
            <v>S12</v>
          </cell>
          <cell r="G1762" t="str">
            <v>D220</v>
          </cell>
          <cell r="H1762" t="str">
            <v xml:space="preserve"> </v>
          </cell>
          <cell r="I1762" t="str">
            <v>21</v>
          </cell>
        </row>
        <row r="1763">
          <cell r="A1763" t="str">
            <v>201824</v>
          </cell>
          <cell r="B1763" t="str">
            <v>Smith Research Fund</v>
          </cell>
          <cell r="D1763" t="str">
            <v>Abdulrauf, Saleem I.</v>
          </cell>
          <cell r="E1763" t="str">
            <v>E40</v>
          </cell>
          <cell r="F1763" t="str">
            <v>S12</v>
          </cell>
          <cell r="G1763" t="str">
            <v>D220</v>
          </cell>
          <cell r="H1763" t="str">
            <v xml:space="preserve"> </v>
          </cell>
          <cell r="I1763" t="str">
            <v>21</v>
          </cell>
        </row>
        <row r="1764">
          <cell r="A1764" t="str">
            <v>201877</v>
          </cell>
          <cell r="B1764" t="str">
            <v>Hauser Martin F Fund</v>
          </cell>
          <cell r="D1764" t="str">
            <v>Abdulrauf, Saleem I.</v>
          </cell>
          <cell r="E1764" t="str">
            <v>E40</v>
          </cell>
          <cell r="F1764" t="str">
            <v>S12</v>
          </cell>
          <cell r="G1764" t="str">
            <v>D220</v>
          </cell>
          <cell r="H1764" t="str">
            <v xml:space="preserve"> </v>
          </cell>
          <cell r="I1764" t="str">
            <v>21</v>
          </cell>
        </row>
        <row r="1765">
          <cell r="A1765" t="str">
            <v>202042</v>
          </cell>
          <cell r="B1765" t="str">
            <v>Bakewell Memorial</v>
          </cell>
          <cell r="D1765" t="str">
            <v>Abdulrauf, Saleem I.</v>
          </cell>
          <cell r="E1765" t="str">
            <v>E40</v>
          </cell>
          <cell r="F1765" t="str">
            <v>S12</v>
          </cell>
          <cell r="G1765" t="str">
            <v>D220</v>
          </cell>
          <cell r="H1765" t="str">
            <v xml:space="preserve"> </v>
          </cell>
          <cell r="I1765" t="str">
            <v>21</v>
          </cell>
        </row>
        <row r="1766">
          <cell r="A1766" t="str">
            <v>202048</v>
          </cell>
          <cell r="B1766" t="str">
            <v>Neurosurgery Researc</v>
          </cell>
          <cell r="D1766" t="str">
            <v>Abdulrauf, Saleem I.</v>
          </cell>
          <cell r="E1766" t="str">
            <v>E40</v>
          </cell>
          <cell r="F1766" t="str">
            <v>S12</v>
          </cell>
          <cell r="G1766" t="str">
            <v>D220</v>
          </cell>
          <cell r="H1766" t="str">
            <v xml:space="preserve"> </v>
          </cell>
          <cell r="I1766" t="str">
            <v>21</v>
          </cell>
        </row>
        <row r="1767">
          <cell r="A1767" t="str">
            <v>202058</v>
          </cell>
          <cell r="B1767" t="str">
            <v>Medtronic</v>
          </cell>
          <cell r="D1767" t="str">
            <v>Abdulrauf, Saleem I.</v>
          </cell>
          <cell r="E1767" t="str">
            <v>E40</v>
          </cell>
          <cell r="F1767" t="str">
            <v>S12</v>
          </cell>
          <cell r="G1767" t="str">
            <v>D220</v>
          </cell>
          <cell r="H1767" t="str">
            <v xml:space="preserve"> </v>
          </cell>
          <cell r="I1767" t="str">
            <v>21</v>
          </cell>
        </row>
        <row r="1768">
          <cell r="A1768" t="str">
            <v>202140</v>
          </cell>
          <cell r="B1768" t="str">
            <v>Brain Tumor Symposium</v>
          </cell>
          <cell r="D1768" t="str">
            <v>Abdulrauf, Saleem I.</v>
          </cell>
          <cell r="E1768" t="str">
            <v>E40</v>
          </cell>
          <cell r="F1768" t="str">
            <v>S12</v>
          </cell>
          <cell r="G1768" t="str">
            <v>D220</v>
          </cell>
          <cell r="H1768" t="str">
            <v xml:space="preserve"> </v>
          </cell>
          <cell r="I1768" t="str">
            <v>21</v>
          </cell>
        </row>
        <row r="1769">
          <cell r="A1769" t="str">
            <v>203091</v>
          </cell>
          <cell r="B1769" t="str">
            <v>SOM Neurosurg Dept Pool</v>
          </cell>
          <cell r="D1769" t="str">
            <v>Abdulrauf, Saleem I.</v>
          </cell>
          <cell r="E1769" t="str">
            <v>E40</v>
          </cell>
          <cell r="F1769" t="str">
            <v>S12</v>
          </cell>
          <cell r="G1769" t="str">
            <v>D220</v>
          </cell>
          <cell r="H1769" t="str">
            <v xml:space="preserve"> </v>
          </cell>
          <cell r="I1769" t="str">
            <v>21</v>
          </cell>
        </row>
        <row r="1770">
          <cell r="A1770" t="str">
            <v>239220</v>
          </cell>
          <cell r="B1770" t="str">
            <v>Neurosurgery-Alternate</v>
          </cell>
          <cell r="D1770" t="str">
            <v>Abdulrauf, Saleem I.</v>
          </cell>
          <cell r="E1770" t="str">
            <v>E40</v>
          </cell>
          <cell r="F1770" t="str">
            <v>S12</v>
          </cell>
          <cell r="G1770" t="str">
            <v>D220</v>
          </cell>
          <cell r="H1770" t="str">
            <v xml:space="preserve"> </v>
          </cell>
          <cell r="I1770" t="str">
            <v>21</v>
          </cell>
        </row>
        <row r="1771">
          <cell r="A1771" t="str">
            <v>260045</v>
          </cell>
          <cell r="B1771" t="str">
            <v>Neurosurgery-IDC Recovy</v>
          </cell>
          <cell r="D1771" t="str">
            <v>Abdulrauf, Saleem I.</v>
          </cell>
          <cell r="E1771" t="str">
            <v>E40</v>
          </cell>
          <cell r="F1771" t="str">
            <v>S12</v>
          </cell>
          <cell r="G1771" t="str">
            <v>D220</v>
          </cell>
          <cell r="H1771" t="str">
            <v xml:space="preserve"> </v>
          </cell>
          <cell r="I1771" t="str">
            <v>21</v>
          </cell>
        </row>
        <row r="1772">
          <cell r="A1772" t="str">
            <v>260252</v>
          </cell>
          <cell r="B1772" t="str">
            <v>IDC Recovy-Bucholz</v>
          </cell>
          <cell r="D1772" t="str">
            <v>Bucholz, Richard D.</v>
          </cell>
          <cell r="E1772" t="str">
            <v>E40</v>
          </cell>
          <cell r="F1772" t="str">
            <v>S12</v>
          </cell>
          <cell r="G1772" t="str">
            <v>D220</v>
          </cell>
          <cell r="H1772" t="str">
            <v xml:space="preserve"> </v>
          </cell>
          <cell r="I1772" t="str">
            <v>21</v>
          </cell>
        </row>
        <row r="1773">
          <cell r="A1773" t="str">
            <v>260436</v>
          </cell>
          <cell r="B1773" t="str">
            <v>IDC Recovery-Abdulrauf</v>
          </cell>
          <cell r="D1773" t="str">
            <v>Abdulrauf, Saleem I.</v>
          </cell>
          <cell r="E1773" t="str">
            <v>E40</v>
          </cell>
          <cell r="F1773" t="str">
            <v>S12</v>
          </cell>
          <cell r="G1773" t="str">
            <v>D220</v>
          </cell>
          <cell r="H1773" t="str">
            <v xml:space="preserve"> </v>
          </cell>
          <cell r="I1773" t="str">
            <v>21</v>
          </cell>
        </row>
        <row r="1774">
          <cell r="A1774" t="str">
            <v>282045</v>
          </cell>
          <cell r="B1774" t="str">
            <v>Arbor VIGILANT</v>
          </cell>
          <cell r="D1774" t="str">
            <v>Coppens, Jeroen R.</v>
          </cell>
          <cell r="E1774" t="str">
            <v>E40</v>
          </cell>
          <cell r="F1774" t="str">
            <v>S12</v>
          </cell>
          <cell r="G1774" t="str">
            <v>D220</v>
          </cell>
          <cell r="H1774" t="str">
            <v xml:space="preserve"> </v>
          </cell>
          <cell r="I1774" t="str">
            <v>21</v>
          </cell>
          <cell r="J1774" t="str">
            <v>04/06/2017</v>
          </cell>
          <cell r="K1774" t="str">
            <v>04/30/2019</v>
          </cell>
        </row>
        <row r="1775">
          <cell r="A1775" t="str">
            <v>282065</v>
          </cell>
          <cell r="B1775" t="str">
            <v>VX15-210-101</v>
          </cell>
          <cell r="D1775" t="str">
            <v>Mercier, Philippe J.</v>
          </cell>
          <cell r="E1775" t="str">
            <v>E40</v>
          </cell>
          <cell r="F1775" t="str">
            <v>S12</v>
          </cell>
          <cell r="G1775" t="str">
            <v>D220</v>
          </cell>
          <cell r="H1775" t="str">
            <v xml:space="preserve"> </v>
          </cell>
          <cell r="I1775" t="str">
            <v>21</v>
          </cell>
          <cell r="J1775" t="str">
            <v>05/05/2017</v>
          </cell>
          <cell r="K1775" t="str">
            <v>05/31/2019</v>
          </cell>
        </row>
        <row r="1776">
          <cell r="A1776" t="str">
            <v>282066</v>
          </cell>
          <cell r="B1776" t="str">
            <v>NICO ENRICH</v>
          </cell>
          <cell r="D1776" t="str">
            <v>Coppens, Jeroen R.</v>
          </cell>
          <cell r="E1776" t="str">
            <v>E40</v>
          </cell>
          <cell r="F1776" t="str">
            <v>S12</v>
          </cell>
          <cell r="G1776" t="str">
            <v>D220</v>
          </cell>
          <cell r="H1776" t="str">
            <v xml:space="preserve"> </v>
          </cell>
          <cell r="I1776" t="str">
            <v>21</v>
          </cell>
          <cell r="J1776" t="str">
            <v>06/29/2017</v>
          </cell>
          <cell r="K1776" t="str">
            <v>06/30/2019</v>
          </cell>
        </row>
        <row r="1777">
          <cell r="A1777" t="str">
            <v>295524</v>
          </cell>
          <cell r="B1777" t="str">
            <v>Neurosurgery-Dev</v>
          </cell>
          <cell r="D1777" t="str">
            <v>Abdulrauf, Saleem I.</v>
          </cell>
          <cell r="E1777" t="str">
            <v>E40</v>
          </cell>
          <cell r="F1777" t="str">
            <v>S12</v>
          </cell>
          <cell r="G1777" t="str">
            <v>D220</v>
          </cell>
          <cell r="H1777" t="str">
            <v xml:space="preserve"> </v>
          </cell>
          <cell r="I1777" t="str">
            <v>21</v>
          </cell>
        </row>
        <row r="1778">
          <cell r="A1778" t="str">
            <v>295553</v>
          </cell>
          <cell r="B1778" t="str">
            <v>Cerebrovascular-Dev</v>
          </cell>
          <cell r="D1778" t="str">
            <v>Abdulrauf, Saleem I.</v>
          </cell>
          <cell r="E1778" t="str">
            <v>E40</v>
          </cell>
          <cell r="F1778" t="str">
            <v>S12</v>
          </cell>
          <cell r="G1778" t="str">
            <v>D220</v>
          </cell>
          <cell r="H1778" t="str">
            <v xml:space="preserve"> </v>
          </cell>
          <cell r="I1778" t="str">
            <v>21</v>
          </cell>
        </row>
        <row r="1779">
          <cell r="A1779" t="str">
            <v>295562</v>
          </cell>
          <cell r="B1779" t="str">
            <v>Neurosurg Cl Res-Dev</v>
          </cell>
          <cell r="D1779" t="str">
            <v>Abdulrauf, Saleem I.</v>
          </cell>
          <cell r="E1779" t="str">
            <v>E40</v>
          </cell>
          <cell r="F1779" t="str">
            <v>S12</v>
          </cell>
          <cell r="G1779" t="str">
            <v>D220</v>
          </cell>
          <cell r="H1779" t="str">
            <v xml:space="preserve"> </v>
          </cell>
          <cell r="I1779" t="str">
            <v>21</v>
          </cell>
        </row>
        <row r="1780">
          <cell r="A1780" t="str">
            <v>310781</v>
          </cell>
          <cell r="B1780" t="str">
            <v>Patient Centered Approaches to Rese</v>
          </cell>
          <cell r="C1780" t="str">
            <v>Coppens, Jeroen R.</v>
          </cell>
          <cell r="D1780" t="str">
            <v>Chin, Brita</v>
          </cell>
          <cell r="E1780" t="str">
            <v>E40</v>
          </cell>
          <cell r="F1780" t="str">
            <v>S12</v>
          </cell>
          <cell r="G1780" t="str">
            <v>D220</v>
          </cell>
          <cell r="H1780" t="str">
            <v xml:space="preserve"> </v>
          </cell>
          <cell r="I1780" t="str">
            <v>31</v>
          </cell>
          <cell r="J1780" t="str">
            <v>01/01/2018</v>
          </cell>
          <cell r="K1780" t="str">
            <v>12/31/2018</v>
          </cell>
        </row>
        <row r="1781">
          <cell r="A1781" t="str">
            <v>400720</v>
          </cell>
          <cell r="B1781" t="str">
            <v>Condon Elizabeth Sch</v>
          </cell>
          <cell r="D1781" t="str">
            <v>Abdulrauf, Saleem I.</v>
          </cell>
          <cell r="E1781" t="str">
            <v>E40</v>
          </cell>
          <cell r="F1781" t="str">
            <v>S12</v>
          </cell>
          <cell r="G1781" t="str">
            <v>D220</v>
          </cell>
          <cell r="H1781" t="str">
            <v xml:space="preserve"> </v>
          </cell>
          <cell r="I1781" t="str">
            <v>41</v>
          </cell>
        </row>
        <row r="1782">
          <cell r="A1782" t="str">
            <v>400721</v>
          </cell>
          <cell r="B1782" t="str">
            <v>Smith Chair</v>
          </cell>
          <cell r="D1782" t="str">
            <v>Abdulrauf, Saleem I.</v>
          </cell>
          <cell r="E1782" t="str">
            <v>E40</v>
          </cell>
          <cell r="F1782" t="str">
            <v>S12</v>
          </cell>
          <cell r="G1782" t="str">
            <v>D220</v>
          </cell>
          <cell r="H1782" t="str">
            <v xml:space="preserve"> </v>
          </cell>
          <cell r="I1782" t="str">
            <v>41</v>
          </cell>
        </row>
        <row r="1783">
          <cell r="A1783" t="str">
            <v>401245</v>
          </cell>
          <cell r="B1783" t="str">
            <v>Reinert Chr Ped Neur</v>
          </cell>
          <cell r="D1783" t="str">
            <v>Abdulrauf, Saleem I.</v>
          </cell>
          <cell r="E1783" t="str">
            <v>E40</v>
          </cell>
          <cell r="F1783" t="str">
            <v>S12</v>
          </cell>
          <cell r="G1783" t="str">
            <v>D220</v>
          </cell>
          <cell r="H1783" t="str">
            <v xml:space="preserve"> </v>
          </cell>
          <cell r="I1783" t="str">
            <v>41</v>
          </cell>
        </row>
        <row r="1784">
          <cell r="A1784" t="str">
            <v>450278</v>
          </cell>
          <cell r="B1784" t="str">
            <v>Reinert Chr Ped Neur</v>
          </cell>
          <cell r="D1784" t="str">
            <v>Abdulrauf, Saleem I.</v>
          </cell>
          <cell r="E1784" t="str">
            <v>E40</v>
          </cell>
          <cell r="F1784" t="str">
            <v>S12</v>
          </cell>
          <cell r="G1784" t="str">
            <v>D220</v>
          </cell>
          <cell r="H1784" t="str">
            <v xml:space="preserve"> </v>
          </cell>
          <cell r="I1784" t="str">
            <v>41</v>
          </cell>
        </row>
        <row r="1785">
          <cell r="A1785" t="str">
            <v>888059</v>
          </cell>
          <cell r="B1785" t="str">
            <v>MEG Center</v>
          </cell>
          <cell r="D1785" t="str">
            <v>Abdulrauf, Saleem I.</v>
          </cell>
          <cell r="E1785" t="str">
            <v>E40</v>
          </cell>
          <cell r="F1785" t="str">
            <v>S12</v>
          </cell>
          <cell r="G1785" t="str">
            <v>D220</v>
          </cell>
          <cell r="H1785" t="str">
            <v xml:space="preserve"> </v>
          </cell>
          <cell r="I1785" t="str">
            <v>81</v>
          </cell>
        </row>
        <row r="1786">
          <cell r="A1786" t="str">
            <v>888100</v>
          </cell>
          <cell r="B1786" t="str">
            <v>Neurosurgery</v>
          </cell>
          <cell r="D1786" t="str">
            <v>Abdulrauf, Saleem I.</v>
          </cell>
          <cell r="E1786" t="str">
            <v>E40</v>
          </cell>
          <cell r="F1786" t="str">
            <v>S12</v>
          </cell>
          <cell r="G1786" t="str">
            <v>D220</v>
          </cell>
          <cell r="H1786" t="str">
            <v xml:space="preserve"> </v>
          </cell>
          <cell r="I1786" t="str">
            <v>81</v>
          </cell>
        </row>
        <row r="1787">
          <cell r="A1787" t="str">
            <v>201152</v>
          </cell>
          <cell r="B1787" t="str">
            <v>UHP Undergrad &amp; Prof</v>
          </cell>
          <cell r="D1787" t="str">
            <v>Heaney, Robert M.</v>
          </cell>
          <cell r="E1787" t="str">
            <v>E40</v>
          </cell>
          <cell r="F1787" t="str">
            <v>S12</v>
          </cell>
          <cell r="G1787" t="str">
            <v>D221</v>
          </cell>
          <cell r="H1787" t="str">
            <v xml:space="preserve"> </v>
          </cell>
          <cell r="I1787" t="str">
            <v>21</v>
          </cell>
        </row>
        <row r="1788">
          <cell r="A1788" t="str">
            <v>201153</v>
          </cell>
          <cell r="B1788" t="str">
            <v>UHP Housestaff</v>
          </cell>
          <cell r="D1788" t="str">
            <v>Heaney, Robert M.</v>
          </cell>
          <cell r="E1788" t="str">
            <v>E40</v>
          </cell>
          <cell r="F1788" t="str">
            <v>S12</v>
          </cell>
          <cell r="G1788" t="str">
            <v>D221</v>
          </cell>
          <cell r="H1788" t="str">
            <v xml:space="preserve"> </v>
          </cell>
          <cell r="I1788" t="str">
            <v>21</v>
          </cell>
        </row>
        <row r="1789">
          <cell r="A1789" t="str">
            <v>201154</v>
          </cell>
          <cell r="B1789" t="str">
            <v>UHP Medical Students</v>
          </cell>
          <cell r="D1789" t="str">
            <v>Heaney, Robert M.</v>
          </cell>
          <cell r="E1789" t="str">
            <v>E40</v>
          </cell>
          <cell r="F1789" t="str">
            <v>S12</v>
          </cell>
          <cell r="G1789" t="str">
            <v>D221</v>
          </cell>
          <cell r="H1789" t="str">
            <v xml:space="preserve"> </v>
          </cell>
          <cell r="I1789" t="str">
            <v>21</v>
          </cell>
        </row>
        <row r="1790">
          <cell r="A1790" t="str">
            <v>201155</v>
          </cell>
          <cell r="B1790" t="str">
            <v>UHP Grad Assist/CADE</v>
          </cell>
          <cell r="D1790" t="str">
            <v>Heaney, Robert M.</v>
          </cell>
          <cell r="E1790" t="str">
            <v>E40</v>
          </cell>
          <cell r="F1790" t="str">
            <v>S12</v>
          </cell>
          <cell r="G1790" t="str">
            <v>D221</v>
          </cell>
          <cell r="H1790" t="str">
            <v xml:space="preserve"> </v>
          </cell>
          <cell r="I1790" t="str">
            <v>21</v>
          </cell>
        </row>
        <row r="1791">
          <cell r="A1791" t="str">
            <v>202574</v>
          </cell>
          <cell r="B1791" t="str">
            <v>UHP Stdnt Contin Cvrg</v>
          </cell>
          <cell r="D1791" t="str">
            <v>Heaney, Robert M.</v>
          </cell>
          <cell r="E1791" t="str">
            <v>E40</v>
          </cell>
          <cell r="F1791" t="str">
            <v>S12</v>
          </cell>
          <cell r="G1791" t="str">
            <v>D221</v>
          </cell>
          <cell r="H1791" t="str">
            <v xml:space="preserve"> </v>
          </cell>
          <cell r="I1791" t="str">
            <v>21</v>
          </cell>
        </row>
        <row r="1792">
          <cell r="A1792" t="str">
            <v>121251</v>
          </cell>
          <cell r="B1792" t="str">
            <v>C4</v>
          </cell>
          <cell r="D1792" t="str">
            <v>Lim, Michael J.</v>
          </cell>
          <cell r="E1792" t="str">
            <v>E40</v>
          </cell>
          <cell r="F1792" t="str">
            <v>S12</v>
          </cell>
          <cell r="G1792" t="str">
            <v>D222</v>
          </cell>
          <cell r="H1792" t="str">
            <v xml:space="preserve"> </v>
          </cell>
          <cell r="I1792" t="str">
            <v>11</v>
          </cell>
        </row>
        <row r="1793">
          <cell r="A1793" t="str">
            <v>181250</v>
          </cell>
          <cell r="B1793" t="str">
            <v>HSC Endow Sub-CCCC</v>
          </cell>
          <cell r="D1793" t="str">
            <v>Lim, Michael J.</v>
          </cell>
          <cell r="E1793" t="str">
            <v>E40</v>
          </cell>
          <cell r="F1793" t="str">
            <v>S12</v>
          </cell>
          <cell r="G1793" t="str">
            <v>D222</v>
          </cell>
          <cell r="H1793" t="str">
            <v xml:space="preserve"> </v>
          </cell>
          <cell r="I1793" t="str">
            <v>11</v>
          </cell>
        </row>
        <row r="1794">
          <cell r="A1794" t="str">
            <v>201618</v>
          </cell>
          <cell r="B1794" t="str">
            <v>Rsdt Cardiology</v>
          </cell>
          <cell r="D1794" t="str">
            <v>Lim, Michael J.</v>
          </cell>
          <cell r="E1794" t="str">
            <v>E40</v>
          </cell>
          <cell r="F1794" t="str">
            <v>S12</v>
          </cell>
          <cell r="G1794" t="str">
            <v>D222</v>
          </cell>
          <cell r="H1794" t="str">
            <v>Z450</v>
          </cell>
          <cell r="I1794" t="str">
            <v>21</v>
          </cell>
        </row>
        <row r="1795">
          <cell r="A1795" t="str">
            <v>201861</v>
          </cell>
          <cell r="B1795" t="str">
            <v>Shelby Fund</v>
          </cell>
          <cell r="D1795" t="str">
            <v>Lim, Michael J.</v>
          </cell>
          <cell r="E1795" t="str">
            <v>E40</v>
          </cell>
          <cell r="F1795" t="str">
            <v>S12</v>
          </cell>
          <cell r="G1795" t="str">
            <v>D222</v>
          </cell>
          <cell r="H1795" t="str">
            <v>Z450</v>
          </cell>
          <cell r="I1795" t="str">
            <v>21</v>
          </cell>
        </row>
        <row r="1796">
          <cell r="A1796" t="str">
            <v>202537</v>
          </cell>
          <cell r="B1796" t="str">
            <v>Cardiology Wrkg Capital</v>
          </cell>
          <cell r="D1796" t="str">
            <v>Lim, Michael J.</v>
          </cell>
          <cell r="E1796" t="str">
            <v>E40</v>
          </cell>
          <cell r="F1796" t="str">
            <v>S12</v>
          </cell>
          <cell r="G1796" t="str">
            <v>D222</v>
          </cell>
          <cell r="H1796" t="str">
            <v>Z450</v>
          </cell>
          <cell r="I1796" t="str">
            <v>21</v>
          </cell>
        </row>
        <row r="1797">
          <cell r="A1797" t="str">
            <v>202625</v>
          </cell>
          <cell r="B1797" t="str">
            <v>Sansone Research</v>
          </cell>
          <cell r="D1797" t="str">
            <v>Hauptman, Paul J.</v>
          </cell>
          <cell r="E1797" t="str">
            <v>E40</v>
          </cell>
          <cell r="F1797" t="str">
            <v>S12</v>
          </cell>
          <cell r="G1797" t="str">
            <v>D222</v>
          </cell>
          <cell r="H1797" t="str">
            <v>Z450</v>
          </cell>
          <cell r="I1797" t="str">
            <v>21</v>
          </cell>
        </row>
        <row r="1798">
          <cell r="A1798" t="str">
            <v>202698</v>
          </cell>
          <cell r="B1798" t="str">
            <v>Card Div Fund</v>
          </cell>
          <cell r="D1798" t="str">
            <v>Lim, Michael J.</v>
          </cell>
          <cell r="E1798" t="str">
            <v>E40</v>
          </cell>
          <cell r="F1798" t="str">
            <v>S12</v>
          </cell>
          <cell r="G1798" t="str">
            <v>D222</v>
          </cell>
          <cell r="H1798" t="str">
            <v>Z450</v>
          </cell>
          <cell r="I1798" t="str">
            <v>21</v>
          </cell>
        </row>
        <row r="1799">
          <cell r="A1799" t="str">
            <v>203309</v>
          </cell>
          <cell r="B1799" t="str">
            <v>C4 FEE</v>
          </cell>
          <cell r="D1799" t="str">
            <v>Lim, Michael J.</v>
          </cell>
          <cell r="E1799" t="str">
            <v>E40</v>
          </cell>
          <cell r="F1799" t="str">
            <v>S12</v>
          </cell>
          <cell r="G1799" t="str">
            <v>D222</v>
          </cell>
          <cell r="H1799" t="str">
            <v xml:space="preserve"> </v>
          </cell>
          <cell r="I1799" t="str">
            <v>21</v>
          </cell>
        </row>
        <row r="1800">
          <cell r="A1800" t="str">
            <v>203340</v>
          </cell>
          <cell r="B1800" t="str">
            <v>SOM CCCC Dept Pool</v>
          </cell>
          <cell r="D1800" t="str">
            <v>Lim, Michael J.</v>
          </cell>
          <cell r="E1800" t="str">
            <v>E40</v>
          </cell>
          <cell r="F1800" t="str">
            <v>S12</v>
          </cell>
          <cell r="G1800" t="str">
            <v>D222</v>
          </cell>
          <cell r="H1800" t="str">
            <v xml:space="preserve"> </v>
          </cell>
          <cell r="I1800" t="str">
            <v>21</v>
          </cell>
        </row>
        <row r="1801">
          <cell r="A1801" t="str">
            <v>203527</v>
          </cell>
          <cell r="B1801" t="str">
            <v>FED</v>
          </cell>
          <cell r="D1801" t="str">
            <v>Lim, Michael J.</v>
          </cell>
          <cell r="E1801" t="str">
            <v>E40</v>
          </cell>
          <cell r="F1801" t="str">
            <v>S12</v>
          </cell>
          <cell r="G1801" t="str">
            <v>D222</v>
          </cell>
          <cell r="H1801" t="str">
            <v>Z450</v>
          </cell>
          <cell r="I1801" t="str">
            <v>21</v>
          </cell>
        </row>
        <row r="1802">
          <cell r="A1802" t="str">
            <v>239222</v>
          </cell>
          <cell r="B1802" t="str">
            <v>CCCC-Alternate</v>
          </cell>
          <cell r="D1802" t="str">
            <v>Lim, Michael J.</v>
          </cell>
          <cell r="E1802" t="str">
            <v>E40</v>
          </cell>
          <cell r="F1802" t="str">
            <v>S12</v>
          </cell>
          <cell r="G1802" t="str">
            <v>D222</v>
          </cell>
          <cell r="H1802" t="str">
            <v xml:space="preserve"> </v>
          </cell>
          <cell r="I1802" t="str">
            <v>21</v>
          </cell>
        </row>
        <row r="1803">
          <cell r="A1803" t="str">
            <v>260071</v>
          </cell>
          <cell r="B1803" t="str">
            <v>CCCC-IDC Recovy</v>
          </cell>
          <cell r="D1803" t="str">
            <v>Lim, Michael J.</v>
          </cell>
          <cell r="E1803" t="str">
            <v>E40</v>
          </cell>
          <cell r="F1803" t="str">
            <v>S12</v>
          </cell>
          <cell r="G1803" t="str">
            <v>D222</v>
          </cell>
          <cell r="H1803" t="str">
            <v xml:space="preserve"> </v>
          </cell>
          <cell r="I1803" t="str">
            <v>21</v>
          </cell>
        </row>
        <row r="1804">
          <cell r="A1804" t="str">
            <v>260199</v>
          </cell>
          <cell r="B1804" t="str">
            <v>IDC Recovy-Chaitman</v>
          </cell>
          <cell r="D1804" t="str">
            <v>Chaitman, Bernard R.</v>
          </cell>
          <cell r="E1804" t="str">
            <v>E40</v>
          </cell>
          <cell r="F1804" t="str">
            <v>S12</v>
          </cell>
          <cell r="G1804" t="str">
            <v>D222</v>
          </cell>
          <cell r="H1804" t="str">
            <v>Z451</v>
          </cell>
          <cell r="I1804" t="str">
            <v>21</v>
          </cell>
        </row>
        <row r="1805">
          <cell r="A1805" t="str">
            <v>260385</v>
          </cell>
          <cell r="B1805" t="str">
            <v>IDC Recovy-Hauptman</v>
          </cell>
          <cell r="D1805" t="str">
            <v>Hauptman, Paul J.</v>
          </cell>
          <cell r="E1805" t="str">
            <v>E40</v>
          </cell>
          <cell r="F1805" t="str">
            <v>S12</v>
          </cell>
          <cell r="G1805" t="str">
            <v>D222</v>
          </cell>
          <cell r="H1805" t="str">
            <v>Z450</v>
          </cell>
          <cell r="I1805" t="str">
            <v>21</v>
          </cell>
        </row>
        <row r="1806">
          <cell r="A1806" t="str">
            <v>260485</v>
          </cell>
          <cell r="B1806" t="str">
            <v>IDC Recovy-Aderson</v>
          </cell>
          <cell r="D1806" t="str">
            <v>Alderson, Lisa J.</v>
          </cell>
          <cell r="E1806" t="str">
            <v>E40</v>
          </cell>
          <cell r="F1806" t="str">
            <v>S12</v>
          </cell>
          <cell r="G1806" t="str">
            <v>D222</v>
          </cell>
          <cell r="H1806" t="str">
            <v xml:space="preserve"> </v>
          </cell>
          <cell r="I1806" t="str">
            <v>21</v>
          </cell>
        </row>
        <row r="1807">
          <cell r="A1807" t="str">
            <v>260509</v>
          </cell>
          <cell r="B1807" t="str">
            <v>IDC Recovy-Hui</v>
          </cell>
          <cell r="D1807" t="str">
            <v>Hui, Dawn S.</v>
          </cell>
          <cell r="E1807" t="str">
            <v>E40</v>
          </cell>
          <cell r="F1807" t="str">
            <v>S12</v>
          </cell>
          <cell r="G1807" t="str">
            <v>D222</v>
          </cell>
          <cell r="H1807" t="str">
            <v xml:space="preserve"> </v>
          </cell>
          <cell r="I1807" t="str">
            <v>21</v>
          </cell>
        </row>
        <row r="1808">
          <cell r="A1808" t="str">
            <v>281307</v>
          </cell>
          <cell r="B1808" t="str">
            <v>St. Jude Med-OPTIMUM</v>
          </cell>
          <cell r="D1808" t="str">
            <v>Lim, Michael J.</v>
          </cell>
          <cell r="E1808" t="str">
            <v>E40</v>
          </cell>
          <cell r="F1808" t="str">
            <v>S12</v>
          </cell>
          <cell r="G1808" t="str">
            <v>D222</v>
          </cell>
          <cell r="H1808" t="str">
            <v>Z450</v>
          </cell>
          <cell r="I1808" t="str">
            <v>21</v>
          </cell>
          <cell r="J1808" t="str">
            <v>12/11/2006</v>
          </cell>
          <cell r="K1808" t="str">
            <v>12/31/2020</v>
          </cell>
        </row>
        <row r="1809">
          <cell r="A1809" t="str">
            <v>281787</v>
          </cell>
          <cell r="B1809" t="str">
            <v>GLORIA-AF</v>
          </cell>
          <cell r="D1809" t="str">
            <v>Alderson, Lisa J.</v>
          </cell>
          <cell r="E1809" t="str">
            <v>E40</v>
          </cell>
          <cell r="F1809" t="str">
            <v>S12</v>
          </cell>
          <cell r="G1809" t="str">
            <v>D222</v>
          </cell>
          <cell r="H1809" t="str">
            <v>Z450</v>
          </cell>
          <cell r="I1809" t="str">
            <v>21</v>
          </cell>
          <cell r="J1809" t="str">
            <v>10/26/2012</v>
          </cell>
          <cell r="K1809" t="str">
            <v>12/31/2018</v>
          </cell>
        </row>
        <row r="1810">
          <cell r="A1810" t="str">
            <v>281872</v>
          </cell>
          <cell r="B1810" t="str">
            <v>LSS 4-SITE</v>
          </cell>
          <cell r="D1810" t="str">
            <v>Ferreira, Scott</v>
          </cell>
          <cell r="E1810" t="str">
            <v>E40</v>
          </cell>
          <cell r="F1810" t="str">
            <v>S12</v>
          </cell>
          <cell r="G1810" t="str">
            <v>D222</v>
          </cell>
          <cell r="H1810" t="str">
            <v>Z450</v>
          </cell>
          <cell r="I1810" t="str">
            <v>21</v>
          </cell>
          <cell r="J1810" t="str">
            <v>09/08/2014</v>
          </cell>
          <cell r="K1810" t="str">
            <v>12/31/2021</v>
          </cell>
        </row>
        <row r="1811">
          <cell r="A1811" t="str">
            <v>281940</v>
          </cell>
          <cell r="B1811" t="str">
            <v>REDUCER-1</v>
          </cell>
          <cell r="D1811" t="str">
            <v>Alderson, Lisa J.</v>
          </cell>
          <cell r="E1811" t="str">
            <v>E40</v>
          </cell>
          <cell r="F1811" t="str">
            <v>S12</v>
          </cell>
          <cell r="G1811" t="str">
            <v>D222</v>
          </cell>
          <cell r="H1811" t="str">
            <v>Z451</v>
          </cell>
          <cell r="I1811" t="str">
            <v>21</v>
          </cell>
          <cell r="J1811" t="str">
            <v>09/09/2015</v>
          </cell>
          <cell r="K1811" t="str">
            <v>04/01/2019</v>
          </cell>
        </row>
        <row r="1812">
          <cell r="A1812" t="str">
            <v>281991</v>
          </cell>
          <cell r="B1812" t="str">
            <v>SUSTAIN 7 &amp; PIONEER</v>
          </cell>
          <cell r="D1812" t="str">
            <v>Alderson, Lisa J.</v>
          </cell>
          <cell r="E1812" t="str">
            <v>E40</v>
          </cell>
          <cell r="F1812" t="str">
            <v>S12</v>
          </cell>
          <cell r="G1812" t="str">
            <v>D222</v>
          </cell>
          <cell r="H1812" t="str">
            <v>Z451</v>
          </cell>
          <cell r="I1812" t="str">
            <v>21</v>
          </cell>
          <cell r="J1812" t="str">
            <v>02/23/2016</v>
          </cell>
          <cell r="K1812" t="str">
            <v>06/30/2019</v>
          </cell>
        </row>
        <row r="1813">
          <cell r="A1813" t="str">
            <v>282040</v>
          </cell>
          <cell r="B1813" t="str">
            <v>BMSCV013-011-StandUp-HF</v>
          </cell>
          <cell r="D1813" t="str">
            <v>Mikhalkova, Deana</v>
          </cell>
          <cell r="E1813" t="str">
            <v>E40</v>
          </cell>
          <cell r="F1813" t="str">
            <v>S12</v>
          </cell>
          <cell r="G1813" t="str">
            <v>D222</v>
          </cell>
          <cell r="H1813" t="str">
            <v>Z450</v>
          </cell>
          <cell r="I1813" t="str">
            <v>21</v>
          </cell>
          <cell r="J1813" t="str">
            <v>03/31/2017</v>
          </cell>
          <cell r="K1813" t="str">
            <v>03/31/2020</v>
          </cell>
        </row>
        <row r="1814">
          <cell r="A1814" t="str">
            <v>282071</v>
          </cell>
          <cell r="B1814" t="str">
            <v>BI 1245.121 HFrEF</v>
          </cell>
          <cell r="D1814" t="str">
            <v>Mikhalkova, Deana</v>
          </cell>
          <cell r="E1814" t="str">
            <v>E40</v>
          </cell>
          <cell r="F1814" t="str">
            <v>S12</v>
          </cell>
          <cell r="G1814" t="str">
            <v>D222</v>
          </cell>
          <cell r="H1814" t="str">
            <v>Z450</v>
          </cell>
          <cell r="I1814" t="str">
            <v>21</v>
          </cell>
          <cell r="J1814" t="str">
            <v>08/28/2017</v>
          </cell>
          <cell r="K1814" t="str">
            <v>08/31/2021</v>
          </cell>
        </row>
        <row r="1815">
          <cell r="A1815" t="str">
            <v>282072</v>
          </cell>
          <cell r="B1815" t="str">
            <v>BI 1245.110 HFpEF</v>
          </cell>
          <cell r="D1815" t="str">
            <v>Mikhalkova, Deana</v>
          </cell>
          <cell r="E1815" t="str">
            <v>E40</v>
          </cell>
          <cell r="F1815" t="str">
            <v>S12</v>
          </cell>
          <cell r="G1815" t="str">
            <v>D222</v>
          </cell>
          <cell r="H1815" t="str">
            <v>Z450</v>
          </cell>
          <cell r="I1815" t="str">
            <v>21</v>
          </cell>
          <cell r="J1815" t="str">
            <v>08/28/2017</v>
          </cell>
          <cell r="K1815" t="str">
            <v>08/31/2021</v>
          </cell>
        </row>
        <row r="1816">
          <cell r="A1816" t="str">
            <v>293140</v>
          </cell>
          <cell r="B1816" t="str">
            <v>Faculty Research-Stolker</v>
          </cell>
          <cell r="D1816" t="str">
            <v>Lim, Michael J.</v>
          </cell>
          <cell r="E1816" t="str">
            <v>E40</v>
          </cell>
          <cell r="F1816" t="str">
            <v>S12</v>
          </cell>
          <cell r="G1816" t="str">
            <v>D222</v>
          </cell>
          <cell r="H1816" t="str">
            <v>Z450</v>
          </cell>
          <cell r="I1816" t="str">
            <v>21</v>
          </cell>
          <cell r="J1816" t="str">
            <v>06/06/2006</v>
          </cell>
        </row>
        <row r="1817">
          <cell r="A1817" t="str">
            <v>293282</v>
          </cell>
          <cell r="B1817" t="str">
            <v>DMID 14-0107</v>
          </cell>
          <cell r="D1817" t="str">
            <v>Chaitman, Bernard R.</v>
          </cell>
          <cell r="E1817" t="str">
            <v>E40</v>
          </cell>
          <cell r="F1817" t="str">
            <v>S12</v>
          </cell>
          <cell r="G1817" t="str">
            <v>D222</v>
          </cell>
          <cell r="H1817" t="str">
            <v>Z451</v>
          </cell>
          <cell r="I1817" t="str">
            <v>21</v>
          </cell>
          <cell r="J1817" t="str">
            <v>03/01/2016</v>
          </cell>
          <cell r="K1817" t="str">
            <v>05/31/2018</v>
          </cell>
        </row>
        <row r="1818">
          <cell r="A1818" t="str">
            <v>295514</v>
          </cell>
          <cell r="B1818" t="str">
            <v>Cardiology Ecg-Dev</v>
          </cell>
          <cell r="D1818" t="str">
            <v>Chaitman, Bernard R.</v>
          </cell>
          <cell r="E1818" t="str">
            <v>E40</v>
          </cell>
          <cell r="F1818" t="str">
            <v>S12</v>
          </cell>
          <cell r="G1818" t="str">
            <v>D222</v>
          </cell>
          <cell r="H1818" t="str">
            <v>Z451</v>
          </cell>
          <cell r="I1818" t="str">
            <v>21</v>
          </cell>
        </row>
        <row r="1819">
          <cell r="A1819" t="str">
            <v>295531</v>
          </cell>
          <cell r="B1819" t="str">
            <v>Vascular Imaging-Dev</v>
          </cell>
          <cell r="D1819" t="str">
            <v>Hauptman, Paul J.</v>
          </cell>
          <cell r="E1819" t="str">
            <v>E40</v>
          </cell>
          <cell r="F1819" t="str">
            <v>S12</v>
          </cell>
          <cell r="G1819" t="str">
            <v>D222</v>
          </cell>
          <cell r="H1819" t="str">
            <v>Z450</v>
          </cell>
          <cell r="I1819" t="str">
            <v>21</v>
          </cell>
        </row>
        <row r="1820">
          <cell r="A1820" t="str">
            <v>295558</v>
          </cell>
          <cell r="B1820" t="str">
            <v>EP-Development</v>
          </cell>
          <cell r="D1820" t="str">
            <v>Lim, Michael J.</v>
          </cell>
          <cell r="E1820" t="str">
            <v>E40</v>
          </cell>
          <cell r="F1820" t="str">
            <v>S12</v>
          </cell>
          <cell r="G1820" t="str">
            <v>D222</v>
          </cell>
          <cell r="H1820" t="str">
            <v>Z450</v>
          </cell>
          <cell r="I1820" t="str">
            <v>21</v>
          </cell>
        </row>
        <row r="1821">
          <cell r="A1821" t="str">
            <v>295573</v>
          </cell>
          <cell r="B1821" t="str">
            <v>Ctr for Comprehensive</v>
          </cell>
          <cell r="D1821" t="str">
            <v>Lim, Michael J.</v>
          </cell>
          <cell r="E1821" t="str">
            <v>E40</v>
          </cell>
          <cell r="F1821" t="str">
            <v>S12</v>
          </cell>
          <cell r="G1821" t="str">
            <v>D222</v>
          </cell>
          <cell r="H1821" t="str">
            <v xml:space="preserve"> </v>
          </cell>
          <cell r="I1821" t="str">
            <v>21</v>
          </cell>
        </row>
        <row r="1822">
          <cell r="A1822" t="str">
            <v>310783</v>
          </cell>
          <cell r="B1822" t="str">
            <v>Medtronic Interventional Cardiology</v>
          </cell>
          <cell r="C1822" t="str">
            <v>Ramirez Romero, Jorge M.</v>
          </cell>
          <cell r="D1822" t="str">
            <v>Schuler, Susan M.</v>
          </cell>
          <cell r="E1822" t="str">
            <v>E40</v>
          </cell>
          <cell r="F1822" t="str">
            <v>S12</v>
          </cell>
          <cell r="G1822" t="str">
            <v>D222</v>
          </cell>
          <cell r="H1822" t="str">
            <v>Z450</v>
          </cell>
          <cell r="I1822" t="str">
            <v>31</v>
          </cell>
          <cell r="J1822" t="str">
            <v>07/01/2017</v>
          </cell>
          <cell r="K1822" t="str">
            <v>06/30/2018</v>
          </cell>
        </row>
        <row r="1823">
          <cell r="A1823" t="str">
            <v>310829</v>
          </cell>
          <cell r="B1823" t="str">
            <v>MDT Fellowship Grant</v>
          </cell>
          <cell r="C1823" t="str">
            <v>Forsberg, Michael J.</v>
          </cell>
          <cell r="D1823" t="str">
            <v>Schuler, Susan M.</v>
          </cell>
          <cell r="E1823" t="str">
            <v>E40</v>
          </cell>
          <cell r="F1823" t="str">
            <v>S12</v>
          </cell>
          <cell r="G1823" t="str">
            <v>D222</v>
          </cell>
          <cell r="H1823" t="str">
            <v>Z450</v>
          </cell>
          <cell r="I1823" t="str">
            <v>31</v>
          </cell>
          <cell r="J1823" t="str">
            <v>07/01/2018</v>
          </cell>
          <cell r="K1823" t="str">
            <v>06/30/2019</v>
          </cell>
        </row>
        <row r="1824">
          <cell r="A1824" t="str">
            <v>320075</v>
          </cell>
          <cell r="B1824" t="str">
            <v>Xanthine Oxidase Inhibition for Hyp</v>
          </cell>
          <cell r="C1824" t="str">
            <v>Hauptman, Paul J.</v>
          </cell>
          <cell r="D1824" t="str">
            <v>Schmidt, Stephen M.</v>
          </cell>
          <cell r="E1824" t="str">
            <v>E40</v>
          </cell>
          <cell r="F1824" t="str">
            <v>S12</v>
          </cell>
          <cell r="G1824" t="str">
            <v>D222</v>
          </cell>
          <cell r="H1824" t="str">
            <v>Z450</v>
          </cell>
          <cell r="I1824" t="str">
            <v>31</v>
          </cell>
          <cell r="J1824" t="str">
            <v>04/26/2012</v>
          </cell>
          <cell r="K1824" t="str">
            <v>12/31/2018</v>
          </cell>
        </row>
        <row r="1825">
          <cell r="A1825" t="str">
            <v>320557</v>
          </cell>
          <cell r="B1825" t="str">
            <v>Oral Iron Repletion ON Oxygen UpTak</v>
          </cell>
          <cell r="C1825" t="str">
            <v>Hauptman, Paul J.</v>
          </cell>
          <cell r="D1825" t="str">
            <v>Schuler, Susan M.</v>
          </cell>
          <cell r="E1825" t="str">
            <v>E40</v>
          </cell>
          <cell r="F1825" t="str">
            <v>S12</v>
          </cell>
          <cell r="G1825" t="str">
            <v>D222</v>
          </cell>
          <cell r="H1825" t="str">
            <v xml:space="preserve"> </v>
          </cell>
          <cell r="I1825" t="str">
            <v>31</v>
          </cell>
          <cell r="J1825" t="str">
            <v>11/01/2014</v>
          </cell>
          <cell r="K1825" t="str">
            <v>06/30/2016</v>
          </cell>
        </row>
        <row r="1826">
          <cell r="A1826" t="str">
            <v>320559</v>
          </cell>
          <cell r="B1826" t="str">
            <v>Cardivascular Inflammation Reductio</v>
          </cell>
          <cell r="C1826" t="str">
            <v>Alderson, Lisa J.</v>
          </cell>
          <cell r="D1826" t="str">
            <v>Schuler, Susan M.</v>
          </cell>
          <cell r="E1826" t="str">
            <v>E40</v>
          </cell>
          <cell r="F1826" t="str">
            <v>S12</v>
          </cell>
          <cell r="G1826" t="str">
            <v>D222</v>
          </cell>
          <cell r="H1826" t="str">
            <v>Z450</v>
          </cell>
          <cell r="I1826" t="str">
            <v>31</v>
          </cell>
          <cell r="J1826" t="str">
            <v>02/01/2013</v>
          </cell>
          <cell r="K1826" t="str">
            <v>04/30/2019</v>
          </cell>
        </row>
        <row r="1827">
          <cell r="A1827" t="str">
            <v>320572</v>
          </cell>
          <cell r="B1827" t="str">
            <v>Aldosterone Targeted Neurohormal Co</v>
          </cell>
          <cell r="C1827" t="str">
            <v>Hauptman, Paul J.</v>
          </cell>
          <cell r="D1827" t="str">
            <v>Schuler, Susan M.</v>
          </cell>
          <cell r="E1827" t="str">
            <v>E40</v>
          </cell>
          <cell r="F1827" t="str">
            <v>S12</v>
          </cell>
          <cell r="G1827" t="str">
            <v>D222</v>
          </cell>
          <cell r="H1827" t="str">
            <v>Z450</v>
          </cell>
          <cell r="I1827" t="str">
            <v>31</v>
          </cell>
          <cell r="J1827" t="str">
            <v>01/15/2015</v>
          </cell>
          <cell r="K1827" t="str">
            <v>10/31/2018</v>
          </cell>
        </row>
        <row r="1828">
          <cell r="A1828" t="str">
            <v>320890</v>
          </cell>
          <cell r="B1828" t="str">
            <v>Entresto - LIFE Study</v>
          </cell>
          <cell r="C1828" t="str">
            <v>Mikhalkova, Deana</v>
          </cell>
          <cell r="D1828" t="str">
            <v>Schuler, Susan M.</v>
          </cell>
          <cell r="E1828" t="str">
            <v>E40</v>
          </cell>
          <cell r="F1828" t="str">
            <v>S12</v>
          </cell>
          <cell r="G1828" t="str">
            <v>D222</v>
          </cell>
          <cell r="H1828" t="str">
            <v>Z450</v>
          </cell>
          <cell r="I1828" t="str">
            <v>31</v>
          </cell>
          <cell r="J1828" t="str">
            <v>02/16/2017</v>
          </cell>
          <cell r="K1828" t="str">
            <v>10/31/2019</v>
          </cell>
        </row>
        <row r="1829">
          <cell r="A1829" t="str">
            <v>320935</v>
          </cell>
          <cell r="B1829" t="str">
            <v>Influenza Vaccine to Effectively St</v>
          </cell>
          <cell r="C1829" t="str">
            <v>Laddu, Abhay</v>
          </cell>
          <cell r="D1829" t="str">
            <v>Schuler, Susan M.</v>
          </cell>
          <cell r="E1829" t="str">
            <v>E40</v>
          </cell>
          <cell r="F1829" t="str">
            <v>S12</v>
          </cell>
          <cell r="G1829" t="str">
            <v>D222</v>
          </cell>
          <cell r="H1829" t="str">
            <v>Z450</v>
          </cell>
          <cell r="I1829" t="str">
            <v>31</v>
          </cell>
          <cell r="J1829" t="str">
            <v>02/01/2017</v>
          </cell>
          <cell r="K1829" t="str">
            <v>01/31/2019</v>
          </cell>
        </row>
        <row r="1830">
          <cell r="A1830" t="str">
            <v>320950</v>
          </cell>
          <cell r="B1830" t="str">
            <v>ISCHEMIA-Intensive Medical Treatmen</v>
          </cell>
          <cell r="C1830" t="str">
            <v>Chaitman, Bernard R.</v>
          </cell>
          <cell r="D1830" t="str">
            <v>Schuler, Susan M.</v>
          </cell>
          <cell r="E1830" t="str">
            <v>E40</v>
          </cell>
          <cell r="F1830" t="str">
            <v>S12</v>
          </cell>
          <cell r="G1830" t="str">
            <v>D222</v>
          </cell>
          <cell r="H1830" t="str">
            <v>Z451</v>
          </cell>
          <cell r="I1830" t="str">
            <v>31</v>
          </cell>
          <cell r="J1830" t="str">
            <v>09/15/2017</v>
          </cell>
          <cell r="K1830" t="str">
            <v>09/14/2018</v>
          </cell>
        </row>
        <row r="1831">
          <cell r="A1831" t="str">
            <v>320976</v>
          </cell>
          <cell r="B1831" t="str">
            <v>ISCHEMIA CKD - International Study</v>
          </cell>
          <cell r="C1831" t="str">
            <v>Chaitman, Bernard R.</v>
          </cell>
          <cell r="D1831" t="str">
            <v>Schuler, Susan M.</v>
          </cell>
          <cell r="E1831" t="str">
            <v>E40</v>
          </cell>
          <cell r="F1831" t="str">
            <v>S12</v>
          </cell>
          <cell r="G1831" t="str">
            <v>D222</v>
          </cell>
          <cell r="H1831" t="str">
            <v>Z451</v>
          </cell>
          <cell r="I1831" t="str">
            <v>31</v>
          </cell>
          <cell r="J1831" t="str">
            <v>01/01/2018</v>
          </cell>
          <cell r="K1831" t="str">
            <v>12/31/2018</v>
          </cell>
        </row>
        <row r="1832">
          <cell r="A1832" t="str">
            <v>320977</v>
          </cell>
          <cell r="B1832" t="str">
            <v>The Ischemia Trial Subcontract Duke</v>
          </cell>
          <cell r="C1832" t="str">
            <v>Chaitman, Bernard R.</v>
          </cell>
          <cell r="D1832" t="str">
            <v>Schuler, Susan M.</v>
          </cell>
          <cell r="E1832" t="str">
            <v>E40</v>
          </cell>
          <cell r="F1832" t="str">
            <v>S12</v>
          </cell>
          <cell r="G1832" t="str">
            <v>D222</v>
          </cell>
          <cell r="H1832" t="str">
            <v>Z451</v>
          </cell>
          <cell r="I1832" t="str">
            <v>31</v>
          </cell>
          <cell r="J1832" t="str">
            <v>12/01/2017</v>
          </cell>
          <cell r="K1832" t="str">
            <v>11/30/2018</v>
          </cell>
        </row>
        <row r="1833">
          <cell r="A1833" t="str">
            <v>320984</v>
          </cell>
          <cell r="B1833" t="str">
            <v>HTVN 114:  A phase 1 clinical trial</v>
          </cell>
          <cell r="C1833" t="str">
            <v>Chaitman, Bernard R.</v>
          </cell>
          <cell r="D1833" t="str">
            <v>Schuler, Susan M.</v>
          </cell>
          <cell r="E1833" t="str">
            <v>E40</v>
          </cell>
          <cell r="F1833" t="str">
            <v>S12</v>
          </cell>
          <cell r="G1833" t="str">
            <v>D222</v>
          </cell>
          <cell r="H1833" t="str">
            <v>Z451</v>
          </cell>
          <cell r="I1833" t="str">
            <v>31</v>
          </cell>
          <cell r="J1833" t="str">
            <v>12/01/2017</v>
          </cell>
          <cell r="K1833" t="str">
            <v>11/30/2018</v>
          </cell>
        </row>
        <row r="1834">
          <cell r="A1834" t="str">
            <v>320987</v>
          </cell>
          <cell r="B1834" t="str">
            <v>ISCHEMIA-CKD-ETT</v>
          </cell>
          <cell r="C1834" t="str">
            <v>Chaitman, Bernard R.</v>
          </cell>
          <cell r="D1834" t="str">
            <v>Schuler, Susan M.</v>
          </cell>
          <cell r="E1834" t="str">
            <v>E40</v>
          </cell>
          <cell r="F1834" t="str">
            <v>S12</v>
          </cell>
          <cell r="G1834" t="str">
            <v>D222</v>
          </cell>
          <cell r="H1834" t="str">
            <v>Z451</v>
          </cell>
          <cell r="I1834" t="str">
            <v>31</v>
          </cell>
          <cell r="J1834" t="str">
            <v>01/01/2018</v>
          </cell>
          <cell r="K1834" t="str">
            <v>12/31/2018</v>
          </cell>
        </row>
        <row r="1835">
          <cell r="A1835" t="str">
            <v>320989</v>
          </cell>
          <cell r="B1835" t="str">
            <v>SALsalate to Improve Exercise toler</v>
          </cell>
          <cell r="C1835" t="str">
            <v>Mikhalkova, Deana</v>
          </cell>
          <cell r="D1835" t="str">
            <v>Schuler, Susan M.</v>
          </cell>
          <cell r="E1835" t="str">
            <v>E40</v>
          </cell>
          <cell r="F1835" t="str">
            <v>S12</v>
          </cell>
          <cell r="G1835" t="str">
            <v>D222</v>
          </cell>
          <cell r="H1835" t="str">
            <v>Z450</v>
          </cell>
          <cell r="I1835" t="str">
            <v>31</v>
          </cell>
          <cell r="J1835" t="str">
            <v>01/01/2018</v>
          </cell>
          <cell r="K1835" t="str">
            <v>12/31/2018</v>
          </cell>
        </row>
        <row r="1836">
          <cell r="A1836" t="str">
            <v>320990</v>
          </cell>
          <cell r="B1836" t="str">
            <v>SALsalate to Improve Exercise toler</v>
          </cell>
          <cell r="C1836" t="str">
            <v>Mikhalkova, Deana</v>
          </cell>
          <cell r="D1836" t="str">
            <v>Schuler, Susan M.</v>
          </cell>
          <cell r="E1836" t="str">
            <v>E40</v>
          </cell>
          <cell r="F1836" t="str">
            <v>S12</v>
          </cell>
          <cell r="G1836" t="str">
            <v>D222</v>
          </cell>
          <cell r="H1836" t="str">
            <v>Z450</v>
          </cell>
          <cell r="I1836" t="str">
            <v>31</v>
          </cell>
          <cell r="J1836" t="str">
            <v>01/01/2018</v>
          </cell>
          <cell r="K1836" t="str">
            <v>12/31/2018</v>
          </cell>
        </row>
        <row r="1837">
          <cell r="A1837" t="str">
            <v>321021</v>
          </cell>
          <cell r="B1837" t="str">
            <v>Myocardial Ischemia and Transfusion</v>
          </cell>
          <cell r="C1837" t="str">
            <v>Chaitman, Bernard R.</v>
          </cell>
          <cell r="D1837" t="str">
            <v>Schuler, Susan M.</v>
          </cell>
          <cell r="E1837" t="str">
            <v>E40</v>
          </cell>
          <cell r="F1837" t="str">
            <v>S12</v>
          </cell>
          <cell r="G1837" t="str">
            <v>D222</v>
          </cell>
          <cell r="H1837" t="str">
            <v>Z451</v>
          </cell>
          <cell r="I1837" t="str">
            <v>31</v>
          </cell>
          <cell r="J1837" t="str">
            <v>06/01/2018</v>
          </cell>
          <cell r="K1837" t="str">
            <v>05/31/2019</v>
          </cell>
        </row>
        <row r="1838">
          <cell r="A1838" t="str">
            <v>321027</v>
          </cell>
          <cell r="B1838" t="str">
            <v>ISCHEMIA ETT -(NIH funded) Cornell</v>
          </cell>
          <cell r="C1838" t="str">
            <v>Chaitman, Bernard R.</v>
          </cell>
          <cell r="D1838" t="str">
            <v>Schuler, Susan M.</v>
          </cell>
          <cell r="E1838" t="str">
            <v>E40</v>
          </cell>
          <cell r="F1838" t="str">
            <v>S12</v>
          </cell>
          <cell r="G1838" t="str">
            <v>D222</v>
          </cell>
          <cell r="H1838" t="str">
            <v>Z451</v>
          </cell>
          <cell r="I1838" t="str">
            <v>31</v>
          </cell>
          <cell r="J1838" t="str">
            <v>05/01/2018</v>
          </cell>
          <cell r="K1838" t="str">
            <v>10/14/2018</v>
          </cell>
        </row>
        <row r="1839">
          <cell r="A1839" t="str">
            <v>321120</v>
          </cell>
          <cell r="B1839" t="str">
            <v>ISCHEMIA-Intensive Medical Treatmen</v>
          </cell>
          <cell r="C1839" t="str">
            <v>Chaitman, Bernard R.</v>
          </cell>
          <cell r="D1839" t="str">
            <v>Schuler, Susan M.</v>
          </cell>
          <cell r="E1839" t="str">
            <v>E40</v>
          </cell>
          <cell r="F1839" t="str">
            <v>S12</v>
          </cell>
          <cell r="G1839" t="str">
            <v>D222</v>
          </cell>
          <cell r="H1839" t="str">
            <v>Z451</v>
          </cell>
          <cell r="I1839" t="str">
            <v>31</v>
          </cell>
          <cell r="J1839" t="str">
            <v>09/15/2018</v>
          </cell>
          <cell r="K1839" t="str">
            <v>09/14/2021</v>
          </cell>
        </row>
        <row r="1840">
          <cell r="A1840" t="str">
            <v>321127</v>
          </cell>
          <cell r="B1840" t="str">
            <v>The Ischemia Trial Subcontract Duke</v>
          </cell>
          <cell r="C1840" t="str">
            <v>Chaitman, Bernard R.</v>
          </cell>
          <cell r="D1840" t="str">
            <v>Schuler, Susan M.</v>
          </cell>
          <cell r="E1840" t="str">
            <v>E40</v>
          </cell>
          <cell r="F1840" t="str">
            <v>S12</v>
          </cell>
          <cell r="G1840" t="str">
            <v>D222</v>
          </cell>
          <cell r="H1840" t="str">
            <v>Z451</v>
          </cell>
          <cell r="I1840" t="str">
            <v>31</v>
          </cell>
          <cell r="J1840" t="str">
            <v>12/01/2018</v>
          </cell>
          <cell r="K1840" t="str">
            <v>07/31/2019</v>
          </cell>
        </row>
        <row r="1841">
          <cell r="A1841" t="str">
            <v>321135</v>
          </cell>
          <cell r="B1841" t="str">
            <v>ISCHEMIA CKD - International Study</v>
          </cell>
          <cell r="C1841" t="str">
            <v>Chaitman, Bernard R.</v>
          </cell>
          <cell r="D1841" t="str">
            <v>Schuler, Susan M.</v>
          </cell>
          <cell r="E1841" t="str">
            <v>E40</v>
          </cell>
          <cell r="F1841" t="str">
            <v>S12</v>
          </cell>
          <cell r="G1841" t="str">
            <v>D222</v>
          </cell>
          <cell r="H1841" t="str">
            <v>Z451</v>
          </cell>
          <cell r="I1841" t="str">
            <v>31</v>
          </cell>
          <cell r="J1841" t="str">
            <v>01/01/2019</v>
          </cell>
          <cell r="K1841" t="str">
            <v>12/31/2019</v>
          </cell>
        </row>
        <row r="1842">
          <cell r="A1842" t="str">
            <v>400351</v>
          </cell>
          <cell r="B1842" t="str">
            <v>Lichtenstein Fund</v>
          </cell>
          <cell r="D1842" t="str">
            <v>Chaitman, Bernard R.</v>
          </cell>
          <cell r="E1842" t="str">
            <v>E40</v>
          </cell>
          <cell r="F1842" t="str">
            <v>S12</v>
          </cell>
          <cell r="G1842" t="str">
            <v>D222</v>
          </cell>
          <cell r="H1842" t="str">
            <v>Z450</v>
          </cell>
          <cell r="I1842" t="str">
            <v>41</v>
          </cell>
        </row>
        <row r="1843">
          <cell r="A1843" t="str">
            <v>400455</v>
          </cell>
          <cell r="B1843" t="str">
            <v>Mudd Lectureship</v>
          </cell>
          <cell r="D1843" t="str">
            <v>Lim, Michael J.</v>
          </cell>
          <cell r="E1843" t="str">
            <v>E40</v>
          </cell>
          <cell r="F1843" t="str">
            <v>S12</v>
          </cell>
          <cell r="G1843" t="str">
            <v>D222</v>
          </cell>
          <cell r="H1843" t="str">
            <v xml:space="preserve"> </v>
          </cell>
          <cell r="I1843" t="str">
            <v>41</v>
          </cell>
        </row>
        <row r="1844">
          <cell r="A1844" t="str">
            <v>400594</v>
          </cell>
          <cell r="B1844" t="str">
            <v>Tenet Endowed Chair</v>
          </cell>
          <cell r="D1844" t="str">
            <v>Lim, Michael J.</v>
          </cell>
          <cell r="E1844" t="str">
            <v>E40</v>
          </cell>
          <cell r="F1844" t="str">
            <v>S12</v>
          </cell>
          <cell r="G1844" t="str">
            <v>D222</v>
          </cell>
          <cell r="H1844" t="str">
            <v xml:space="preserve"> </v>
          </cell>
          <cell r="I1844" t="str">
            <v>41</v>
          </cell>
        </row>
        <row r="1845">
          <cell r="A1845" t="str">
            <v>401490</v>
          </cell>
          <cell r="B1845" t="str">
            <v>Shelby Professorhsip</v>
          </cell>
          <cell r="D1845" t="str">
            <v>Lim, Michael J.</v>
          </cell>
          <cell r="E1845" t="str">
            <v>E40</v>
          </cell>
          <cell r="F1845" t="str">
            <v>S12</v>
          </cell>
          <cell r="G1845" t="str">
            <v>D222</v>
          </cell>
          <cell r="H1845" t="str">
            <v xml:space="preserve"> </v>
          </cell>
          <cell r="I1845" t="str">
            <v>41</v>
          </cell>
        </row>
        <row r="1846">
          <cell r="A1846" t="str">
            <v>401637</v>
          </cell>
          <cell r="B1846" t="str">
            <v>Wool Professorship</v>
          </cell>
          <cell r="D1846" t="str">
            <v>Lim, Michael J.</v>
          </cell>
          <cell r="E1846" t="str">
            <v>E40</v>
          </cell>
          <cell r="F1846" t="str">
            <v>S12</v>
          </cell>
          <cell r="G1846" t="str">
            <v>D222</v>
          </cell>
          <cell r="H1846" t="str">
            <v xml:space="preserve"> </v>
          </cell>
          <cell r="I1846" t="str">
            <v>41</v>
          </cell>
        </row>
        <row r="1847">
          <cell r="A1847" t="str">
            <v>450185</v>
          </cell>
          <cell r="B1847" t="str">
            <v>Mudd Lecture Series</v>
          </cell>
          <cell r="D1847" t="str">
            <v>Chaitman, Bernard R.</v>
          </cell>
          <cell r="E1847" t="str">
            <v>E40</v>
          </cell>
          <cell r="F1847" t="str">
            <v>S12</v>
          </cell>
          <cell r="G1847" t="str">
            <v>D222</v>
          </cell>
          <cell r="H1847" t="str">
            <v>Z450</v>
          </cell>
          <cell r="I1847" t="str">
            <v>41</v>
          </cell>
        </row>
        <row r="1848">
          <cell r="A1848" t="str">
            <v>451032</v>
          </cell>
          <cell r="B1848" t="str">
            <v>Shelby Cardiol Prof</v>
          </cell>
          <cell r="D1848" t="str">
            <v>Lim, Michael J.</v>
          </cell>
          <cell r="E1848" t="str">
            <v>E40</v>
          </cell>
          <cell r="F1848" t="str">
            <v>S12</v>
          </cell>
          <cell r="G1848" t="str">
            <v>D222</v>
          </cell>
          <cell r="H1848" t="str">
            <v>Z450</v>
          </cell>
          <cell r="I1848" t="str">
            <v>41</v>
          </cell>
        </row>
        <row r="1849">
          <cell r="A1849" t="str">
            <v>888150</v>
          </cell>
          <cell r="B1849" t="str">
            <v>C4-Administration</v>
          </cell>
          <cell r="D1849" t="str">
            <v>Lim, Michael J.</v>
          </cell>
          <cell r="E1849" t="str">
            <v>E40</v>
          </cell>
          <cell r="F1849" t="str">
            <v>S12</v>
          </cell>
          <cell r="G1849" t="str">
            <v>D222</v>
          </cell>
          <cell r="H1849" t="str">
            <v xml:space="preserve"> </v>
          </cell>
          <cell r="I1849" t="str">
            <v>81</v>
          </cell>
        </row>
        <row r="1850">
          <cell r="A1850" t="str">
            <v>888151</v>
          </cell>
          <cell r="B1850" t="str">
            <v>C4-General Cardiology</v>
          </cell>
          <cell r="D1850" t="str">
            <v>Lim, Michael J.</v>
          </cell>
          <cell r="E1850" t="str">
            <v>E40</v>
          </cell>
          <cell r="F1850" t="str">
            <v>S12</v>
          </cell>
          <cell r="G1850" t="str">
            <v>D222</v>
          </cell>
          <cell r="H1850" t="str">
            <v xml:space="preserve"> </v>
          </cell>
          <cell r="I1850" t="str">
            <v>81</v>
          </cell>
        </row>
        <row r="1851">
          <cell r="A1851" t="str">
            <v>888152</v>
          </cell>
          <cell r="B1851" t="str">
            <v>C4-EP Services</v>
          </cell>
          <cell r="D1851" t="str">
            <v>Lim, Michael J.</v>
          </cell>
          <cell r="E1851" t="str">
            <v>E40</v>
          </cell>
          <cell r="F1851" t="str">
            <v>S12</v>
          </cell>
          <cell r="G1851" t="str">
            <v>D222</v>
          </cell>
          <cell r="H1851" t="str">
            <v xml:space="preserve"> </v>
          </cell>
          <cell r="I1851" t="str">
            <v>81</v>
          </cell>
        </row>
        <row r="1852">
          <cell r="A1852" t="str">
            <v>888153</v>
          </cell>
          <cell r="B1852" t="str">
            <v>C4-Cardiac Cath</v>
          </cell>
          <cell r="D1852" t="str">
            <v>Lim, Michael J.</v>
          </cell>
          <cell r="E1852" t="str">
            <v>E40</v>
          </cell>
          <cell r="F1852" t="str">
            <v>S12</v>
          </cell>
          <cell r="G1852" t="str">
            <v>D222</v>
          </cell>
          <cell r="H1852" t="str">
            <v xml:space="preserve"> </v>
          </cell>
          <cell r="I1852" t="str">
            <v>81</v>
          </cell>
        </row>
        <row r="1853">
          <cell r="A1853" t="str">
            <v>888154</v>
          </cell>
          <cell r="B1853" t="str">
            <v>C4-Tower</v>
          </cell>
          <cell r="D1853" t="str">
            <v>Lim, Michael J.</v>
          </cell>
          <cell r="E1853" t="str">
            <v>E40</v>
          </cell>
          <cell r="F1853" t="str">
            <v>S12</v>
          </cell>
          <cell r="G1853" t="str">
            <v>D222</v>
          </cell>
          <cell r="H1853" t="str">
            <v xml:space="preserve"> </v>
          </cell>
          <cell r="I1853" t="str">
            <v>81</v>
          </cell>
        </row>
        <row r="1854">
          <cell r="A1854" t="str">
            <v>888155</v>
          </cell>
          <cell r="B1854" t="str">
            <v>C4-Des Peres</v>
          </cell>
          <cell r="D1854" t="str">
            <v>Lim, Michael J.</v>
          </cell>
          <cell r="E1854" t="str">
            <v>E40</v>
          </cell>
          <cell r="F1854" t="str">
            <v>S12</v>
          </cell>
          <cell r="G1854" t="str">
            <v>D222</v>
          </cell>
          <cell r="H1854" t="str">
            <v xml:space="preserve"> </v>
          </cell>
          <cell r="I1854" t="str">
            <v>81</v>
          </cell>
        </row>
        <row r="1855">
          <cell r="A1855" t="str">
            <v>888156</v>
          </cell>
          <cell r="B1855" t="str">
            <v>Cardiac Surgery</v>
          </cell>
          <cell r="D1855" t="str">
            <v>Lim, Michael J.</v>
          </cell>
          <cell r="E1855" t="str">
            <v>E40</v>
          </cell>
          <cell r="F1855" t="str">
            <v>S12</v>
          </cell>
          <cell r="G1855" t="str">
            <v>D222</v>
          </cell>
          <cell r="H1855" t="str">
            <v xml:space="preserve"> </v>
          </cell>
          <cell r="I1855" t="str">
            <v>81</v>
          </cell>
        </row>
        <row r="1856">
          <cell r="A1856" t="str">
            <v>888779</v>
          </cell>
          <cell r="B1856" t="str">
            <v>Resident Fund-C4</v>
          </cell>
          <cell r="D1856" t="str">
            <v>Lim, Michael J.</v>
          </cell>
          <cell r="E1856" t="str">
            <v>E40</v>
          </cell>
          <cell r="F1856" t="str">
            <v>S12</v>
          </cell>
          <cell r="G1856" t="str">
            <v>D222</v>
          </cell>
          <cell r="H1856" t="str">
            <v xml:space="preserve"> </v>
          </cell>
          <cell r="I1856" t="str">
            <v>81</v>
          </cell>
        </row>
        <row r="1857">
          <cell r="A1857" t="str">
            <v>124706</v>
          </cell>
          <cell r="B1857" t="str">
            <v>Finance Office HSC</v>
          </cell>
          <cell r="D1857" t="str">
            <v>Whitworth, Gary L.</v>
          </cell>
          <cell r="E1857" t="str">
            <v>E40</v>
          </cell>
          <cell r="F1857" t="str">
            <v>S12</v>
          </cell>
          <cell r="G1857" t="str">
            <v>D223</v>
          </cell>
          <cell r="H1857" t="str">
            <v xml:space="preserve"> </v>
          </cell>
          <cell r="I1857" t="str">
            <v>11</v>
          </cell>
        </row>
        <row r="1858">
          <cell r="A1858" t="str">
            <v>124707</v>
          </cell>
          <cell r="B1858" t="str">
            <v>Med Ctr Telephone</v>
          </cell>
          <cell r="D1858" t="str">
            <v>Whitworth, Gary L.</v>
          </cell>
          <cell r="E1858" t="str">
            <v>E40</v>
          </cell>
          <cell r="F1858" t="str">
            <v>S12</v>
          </cell>
          <cell r="G1858" t="str">
            <v>D223</v>
          </cell>
          <cell r="H1858" t="str">
            <v xml:space="preserve"> </v>
          </cell>
          <cell r="I1858" t="str">
            <v>11</v>
          </cell>
        </row>
        <row r="1859">
          <cell r="A1859" t="str">
            <v>200845</v>
          </cell>
          <cell r="B1859" t="str">
            <v>Kresge-Hlth Sci Ctr</v>
          </cell>
          <cell r="D1859" t="str">
            <v>Whitworth, Gary L.</v>
          </cell>
          <cell r="E1859" t="str">
            <v>E40</v>
          </cell>
          <cell r="F1859" t="str">
            <v>S12</v>
          </cell>
          <cell r="G1859" t="str">
            <v>D223</v>
          </cell>
          <cell r="H1859" t="str">
            <v xml:space="preserve"> </v>
          </cell>
          <cell r="I1859" t="str">
            <v>21</v>
          </cell>
        </row>
        <row r="1860">
          <cell r="A1860" t="str">
            <v>298806</v>
          </cell>
          <cell r="B1860" t="str">
            <v>Gait Analysis Lab</v>
          </cell>
          <cell r="D1860" t="str">
            <v>Whitworth, Gary L.</v>
          </cell>
          <cell r="E1860" t="str">
            <v>E40</v>
          </cell>
          <cell r="F1860" t="str">
            <v>S12</v>
          </cell>
          <cell r="G1860" t="str">
            <v>D223</v>
          </cell>
          <cell r="H1860" t="str">
            <v xml:space="preserve"> </v>
          </cell>
          <cell r="I1860" t="str">
            <v>21</v>
          </cell>
        </row>
        <row r="1861">
          <cell r="A1861" t="str">
            <v>203016</v>
          </cell>
          <cell r="B1861" t="str">
            <v>EM-Research Assoc Prog</v>
          </cell>
          <cell r="D1861" t="str">
            <v>Byrne, Laurie E.</v>
          </cell>
          <cell r="E1861" t="str">
            <v>E40</v>
          </cell>
          <cell r="F1861" t="str">
            <v>S12</v>
          </cell>
          <cell r="G1861" t="str">
            <v>D224</v>
          </cell>
          <cell r="H1861" t="str">
            <v xml:space="preserve"> </v>
          </cell>
          <cell r="I1861" t="str">
            <v>21</v>
          </cell>
        </row>
        <row r="1862">
          <cell r="A1862" t="str">
            <v>260085</v>
          </cell>
          <cell r="B1862" t="str">
            <v>ER-IDC Recov</v>
          </cell>
          <cell r="D1862" t="str">
            <v>Siddiqui, Sameer A.</v>
          </cell>
          <cell r="E1862" t="str">
            <v>E40</v>
          </cell>
          <cell r="F1862" t="str">
            <v>S12</v>
          </cell>
          <cell r="G1862" t="str">
            <v>D224</v>
          </cell>
          <cell r="H1862" t="str">
            <v xml:space="preserve"> </v>
          </cell>
          <cell r="I1862" t="str">
            <v>21</v>
          </cell>
        </row>
        <row r="1863">
          <cell r="A1863" t="str">
            <v>295547</v>
          </cell>
          <cell r="B1863" t="str">
            <v>EM-Development</v>
          </cell>
          <cell r="D1863" t="str">
            <v>Siddiqui, Sameer A.</v>
          </cell>
          <cell r="E1863" t="str">
            <v>E40</v>
          </cell>
          <cell r="F1863" t="str">
            <v>S12</v>
          </cell>
          <cell r="G1863" t="str">
            <v>D224</v>
          </cell>
          <cell r="H1863" t="str">
            <v xml:space="preserve"> </v>
          </cell>
          <cell r="I1863" t="str">
            <v>21</v>
          </cell>
        </row>
        <row r="1864">
          <cell r="A1864" t="str">
            <v>310780</v>
          </cell>
          <cell r="B1864" t="str">
            <v>SSM Foundatoin Gilead Subaward to S</v>
          </cell>
          <cell r="C1864" t="str">
            <v>Byrne, Laurie E.</v>
          </cell>
          <cell r="D1864" t="str">
            <v>Riordan, Kevin P.</v>
          </cell>
          <cell r="E1864" t="str">
            <v>E40</v>
          </cell>
          <cell r="F1864" t="str">
            <v>S12</v>
          </cell>
          <cell r="G1864" t="str">
            <v>D224</v>
          </cell>
          <cell r="H1864" t="str">
            <v xml:space="preserve"> </v>
          </cell>
          <cell r="I1864" t="str">
            <v>31</v>
          </cell>
          <cell r="J1864" t="str">
            <v>01/01/2018</v>
          </cell>
          <cell r="K1864" t="str">
            <v>12/31/2018</v>
          </cell>
        </row>
        <row r="1865">
          <cell r="A1865" t="str">
            <v>885240</v>
          </cell>
          <cell r="B1865" t="str">
            <v>A&amp;R Emerg Room</v>
          </cell>
          <cell r="D1865" t="str">
            <v>Siddiqui, Sameer A.</v>
          </cell>
          <cell r="E1865" t="str">
            <v>E40</v>
          </cell>
          <cell r="F1865" t="str">
            <v>S12</v>
          </cell>
          <cell r="G1865" t="str">
            <v>D224</v>
          </cell>
          <cell r="H1865" t="str">
            <v xml:space="preserve"> </v>
          </cell>
          <cell r="I1865" t="str">
            <v>81</v>
          </cell>
        </row>
        <row r="1866">
          <cell r="A1866" t="str">
            <v>887090</v>
          </cell>
          <cell r="B1866" t="str">
            <v>Emergency Room (ER)</v>
          </cell>
          <cell r="D1866" t="str">
            <v>Siddiqui, Sameer A.</v>
          </cell>
          <cell r="E1866" t="str">
            <v>E40</v>
          </cell>
          <cell r="F1866" t="str">
            <v>S12</v>
          </cell>
          <cell r="G1866" t="str">
            <v>D224</v>
          </cell>
          <cell r="H1866" t="str">
            <v xml:space="preserve"> </v>
          </cell>
          <cell r="I1866" t="str">
            <v>81</v>
          </cell>
        </row>
        <row r="1867">
          <cell r="A1867" t="str">
            <v>888824</v>
          </cell>
          <cell r="B1867" t="str">
            <v>Rsdt Emergency Med</v>
          </cell>
          <cell r="D1867" t="str">
            <v>Siddiqui, Sameer A.</v>
          </cell>
          <cell r="E1867" t="str">
            <v>E40</v>
          </cell>
          <cell r="F1867" t="str">
            <v>S12</v>
          </cell>
          <cell r="G1867" t="str">
            <v>D224</v>
          </cell>
          <cell r="H1867" t="str">
            <v xml:space="preserve"> </v>
          </cell>
          <cell r="I1867" t="str">
            <v>81</v>
          </cell>
        </row>
        <row r="1868">
          <cell r="A1868" t="str">
            <v>808103</v>
          </cell>
          <cell r="B1868" t="str">
            <v>FHS Herbers A/R</v>
          </cell>
          <cell r="D1868" t="str">
            <v>Whitworth, Gary L.</v>
          </cell>
          <cell r="E1868" t="str">
            <v>E40</v>
          </cell>
          <cell r="F1868" t="str">
            <v>S12</v>
          </cell>
          <cell r="G1868" t="str">
            <v>D225</v>
          </cell>
          <cell r="H1868" t="str">
            <v xml:space="preserve"> </v>
          </cell>
          <cell r="I1868" t="str">
            <v>81</v>
          </cell>
        </row>
        <row r="1869">
          <cell r="A1869" t="str">
            <v>808914</v>
          </cell>
          <cell r="B1869" t="str">
            <v>Accrued A/P-FHS</v>
          </cell>
          <cell r="D1869" t="str">
            <v>Whitworth, Gary L.</v>
          </cell>
          <cell r="E1869" t="str">
            <v>E40</v>
          </cell>
          <cell r="F1869" t="str">
            <v>S12</v>
          </cell>
          <cell r="G1869" t="str">
            <v>D225</v>
          </cell>
          <cell r="H1869" t="str">
            <v xml:space="preserve"> </v>
          </cell>
          <cell r="I1869" t="str">
            <v>81</v>
          </cell>
        </row>
        <row r="1870">
          <cell r="A1870" t="str">
            <v>808922</v>
          </cell>
          <cell r="B1870" t="str">
            <v>FHS Wshgton Accr Pay</v>
          </cell>
          <cell r="D1870" t="str">
            <v>Whitworth, Gary L.</v>
          </cell>
          <cell r="E1870" t="str">
            <v>E40</v>
          </cell>
          <cell r="F1870" t="str">
            <v>S12</v>
          </cell>
          <cell r="G1870" t="str">
            <v>D225</v>
          </cell>
          <cell r="H1870" t="str">
            <v xml:space="preserve"> </v>
          </cell>
          <cell r="I1870" t="str">
            <v>81</v>
          </cell>
        </row>
        <row r="1871">
          <cell r="A1871" t="str">
            <v>808927</v>
          </cell>
          <cell r="B1871" t="str">
            <v>FHS Herbers</v>
          </cell>
          <cell r="D1871" t="str">
            <v>Whitworth, Gary L.</v>
          </cell>
          <cell r="E1871" t="str">
            <v>E40</v>
          </cell>
          <cell r="F1871" t="str">
            <v>S12</v>
          </cell>
          <cell r="G1871" t="str">
            <v>D225</v>
          </cell>
          <cell r="H1871" t="str">
            <v xml:space="preserve"> </v>
          </cell>
          <cell r="I1871" t="str">
            <v>81</v>
          </cell>
        </row>
        <row r="1872">
          <cell r="A1872" t="str">
            <v>886905</v>
          </cell>
          <cell r="B1872" t="str">
            <v>FHS Administration</v>
          </cell>
          <cell r="D1872" t="str">
            <v>Lanxon, Alyce M.</v>
          </cell>
          <cell r="E1872" t="str">
            <v>E40</v>
          </cell>
          <cell r="F1872" t="str">
            <v>S12</v>
          </cell>
          <cell r="G1872" t="str">
            <v>D225</v>
          </cell>
          <cell r="H1872" t="str">
            <v>Z430</v>
          </cell>
          <cell r="I1872" t="str">
            <v>81</v>
          </cell>
        </row>
        <row r="1873">
          <cell r="A1873" t="str">
            <v>886909</v>
          </cell>
          <cell r="B1873" t="str">
            <v>FHS Herbers</v>
          </cell>
          <cell r="D1873" t="str">
            <v>Lanxon, Alyce M.</v>
          </cell>
          <cell r="E1873" t="str">
            <v>E40</v>
          </cell>
          <cell r="F1873" t="str">
            <v>S12</v>
          </cell>
          <cell r="G1873" t="str">
            <v>D225</v>
          </cell>
          <cell r="H1873" t="str">
            <v>Z431</v>
          </cell>
          <cell r="I1873" t="str">
            <v>81</v>
          </cell>
        </row>
        <row r="1874">
          <cell r="A1874" t="str">
            <v>886932</v>
          </cell>
          <cell r="B1874" t="str">
            <v>FHS Washington</v>
          </cell>
          <cell r="D1874" t="str">
            <v>Jacobs, Christine K.</v>
          </cell>
          <cell r="E1874" t="str">
            <v>E40</v>
          </cell>
          <cell r="F1874" t="str">
            <v>S12</v>
          </cell>
          <cell r="G1874" t="str">
            <v>D225</v>
          </cell>
          <cell r="H1874" t="str">
            <v>Z434</v>
          </cell>
          <cell r="I1874" t="str">
            <v>81</v>
          </cell>
        </row>
        <row r="1875">
          <cell r="A1875" t="str">
            <v>121235</v>
          </cell>
          <cell r="B1875" t="str">
            <v>Curricular Affairs</v>
          </cell>
          <cell r="D1875" t="str">
            <v>Miller, Chad S.</v>
          </cell>
          <cell r="E1875" t="str">
            <v>E40</v>
          </cell>
          <cell r="F1875" t="str">
            <v>S12</v>
          </cell>
          <cell r="G1875" t="str">
            <v>D226</v>
          </cell>
          <cell r="H1875" t="str">
            <v xml:space="preserve"> </v>
          </cell>
          <cell r="I1875" t="str">
            <v>11</v>
          </cell>
        </row>
        <row r="1876">
          <cell r="A1876" t="str">
            <v>200439</v>
          </cell>
          <cell r="B1876" t="str">
            <v>Research in Medical</v>
          </cell>
          <cell r="D1876" t="str">
            <v>Miller, Chad S.</v>
          </cell>
          <cell r="E1876" t="str">
            <v>E40</v>
          </cell>
          <cell r="F1876" t="str">
            <v>S12</v>
          </cell>
          <cell r="G1876" t="str">
            <v>D226</v>
          </cell>
          <cell r="H1876" t="str">
            <v xml:space="preserve"> </v>
          </cell>
          <cell r="I1876" t="str">
            <v>21</v>
          </cell>
        </row>
        <row r="1877">
          <cell r="A1877" t="str">
            <v>201901</v>
          </cell>
          <cell r="B1877" t="str">
            <v>Clinical Skills Ctr</v>
          </cell>
          <cell r="D1877" t="str">
            <v>Miller, Chad S.</v>
          </cell>
          <cell r="E1877" t="str">
            <v>E40</v>
          </cell>
          <cell r="F1877" t="str">
            <v>S12</v>
          </cell>
          <cell r="G1877" t="str">
            <v>D226</v>
          </cell>
          <cell r="H1877" t="str">
            <v xml:space="preserve"> </v>
          </cell>
          <cell r="I1877" t="str">
            <v>21</v>
          </cell>
        </row>
        <row r="1878">
          <cell r="A1878" t="str">
            <v>202394</v>
          </cell>
          <cell r="B1878" t="str">
            <v>Gold Humanism</v>
          </cell>
          <cell r="D1878" t="str">
            <v>Miller, Chad S.</v>
          </cell>
          <cell r="E1878" t="str">
            <v>E40</v>
          </cell>
          <cell r="F1878" t="str">
            <v>S12</v>
          </cell>
          <cell r="G1878" t="str">
            <v>D226</v>
          </cell>
          <cell r="H1878" t="str">
            <v xml:space="preserve"> </v>
          </cell>
          <cell r="I1878" t="str">
            <v>21</v>
          </cell>
        </row>
        <row r="1879">
          <cell r="A1879" t="str">
            <v>202414</v>
          </cell>
          <cell r="B1879" t="str">
            <v>Simulation Lab</v>
          </cell>
          <cell r="D1879" t="str">
            <v>Miller, Chad S.</v>
          </cell>
          <cell r="E1879" t="str">
            <v>E40</v>
          </cell>
          <cell r="F1879" t="str">
            <v>S12</v>
          </cell>
          <cell r="G1879" t="str">
            <v>D226</v>
          </cell>
          <cell r="H1879" t="str">
            <v xml:space="preserve"> </v>
          </cell>
          <cell r="I1879" t="str">
            <v>21</v>
          </cell>
        </row>
        <row r="1880">
          <cell r="A1880" t="str">
            <v>260049</v>
          </cell>
          <cell r="B1880" t="str">
            <v>Curr Affairs-IDC Recovy</v>
          </cell>
          <cell r="D1880" t="str">
            <v>Miller, Chad S.</v>
          </cell>
          <cell r="E1880" t="str">
            <v>E40</v>
          </cell>
          <cell r="F1880" t="str">
            <v>S12</v>
          </cell>
          <cell r="G1880" t="str">
            <v>D226</v>
          </cell>
          <cell r="H1880" t="str">
            <v xml:space="preserve"> </v>
          </cell>
          <cell r="I1880" t="str">
            <v>21</v>
          </cell>
        </row>
        <row r="1881">
          <cell r="A1881" t="str">
            <v>450799</v>
          </cell>
          <cell r="B1881" t="str">
            <v>Belize Intl Elective</v>
          </cell>
          <cell r="D1881" t="str">
            <v>Miller, Chad S.</v>
          </cell>
          <cell r="E1881" t="str">
            <v>E40</v>
          </cell>
          <cell r="F1881" t="str">
            <v>S12</v>
          </cell>
          <cell r="G1881" t="str">
            <v>D226</v>
          </cell>
          <cell r="H1881" t="str">
            <v xml:space="preserve"> </v>
          </cell>
          <cell r="I1881" t="str">
            <v>41</v>
          </cell>
        </row>
        <row r="1882">
          <cell r="A1882" t="str">
            <v>203609</v>
          </cell>
          <cell r="B1882" t="str">
            <v>Medical MIssion Support</v>
          </cell>
          <cell r="D1882" t="str">
            <v>Gammack, Julie K.</v>
          </cell>
          <cell r="E1882" t="str">
            <v>E40</v>
          </cell>
          <cell r="F1882" t="str">
            <v>S12</v>
          </cell>
          <cell r="G1882" t="str">
            <v>D227</v>
          </cell>
          <cell r="H1882" t="str">
            <v xml:space="preserve"> </v>
          </cell>
          <cell r="I1882" t="str">
            <v>21</v>
          </cell>
        </row>
        <row r="1883">
          <cell r="A1883" t="str">
            <v>272415</v>
          </cell>
          <cell r="B1883" t="str">
            <v>Graduate Medical Ed</v>
          </cell>
          <cell r="D1883" t="str">
            <v>Heaney, Robert M.</v>
          </cell>
          <cell r="E1883" t="str">
            <v>E40</v>
          </cell>
          <cell r="F1883" t="str">
            <v>S12</v>
          </cell>
          <cell r="G1883" t="str">
            <v>D227</v>
          </cell>
          <cell r="H1883" t="str">
            <v xml:space="preserve"> </v>
          </cell>
          <cell r="I1883" t="str">
            <v>21</v>
          </cell>
        </row>
        <row r="1884">
          <cell r="A1884" t="str">
            <v>260086</v>
          </cell>
          <cell r="B1884" t="str">
            <v>Abdmon Trans-IDC Recov</v>
          </cell>
          <cell r="D1884" t="str">
            <v>Bacon, Bruce R.</v>
          </cell>
          <cell r="E1884" t="str">
            <v>E40</v>
          </cell>
          <cell r="F1884" t="str">
            <v>S12</v>
          </cell>
          <cell r="G1884" t="str">
            <v>D229</v>
          </cell>
          <cell r="H1884" t="str">
            <v xml:space="preserve"> </v>
          </cell>
          <cell r="I1884" t="str">
            <v>21</v>
          </cell>
        </row>
        <row r="1885">
          <cell r="A1885" t="str">
            <v>310634</v>
          </cell>
          <cell r="B1885" t="str">
            <v>Economic Strategies to Reduce Organ</v>
          </cell>
          <cell r="C1885" t="str">
            <v>Schnitzler, Mark A.</v>
          </cell>
          <cell r="D1885" t="str">
            <v>Lindsay, Kathryn K.</v>
          </cell>
          <cell r="E1885" t="str">
            <v>E40</v>
          </cell>
          <cell r="F1885" t="str">
            <v>S12</v>
          </cell>
          <cell r="G1885" t="str">
            <v>D229</v>
          </cell>
          <cell r="H1885" t="str">
            <v xml:space="preserve"> </v>
          </cell>
          <cell r="I1885" t="str">
            <v>31</v>
          </cell>
          <cell r="J1885" t="str">
            <v>01/01/2017</v>
          </cell>
          <cell r="K1885" t="str">
            <v>12/31/2019</v>
          </cell>
        </row>
        <row r="1886">
          <cell r="A1886" t="str">
            <v>321113</v>
          </cell>
          <cell r="B1886" t="str">
            <v>Scientific Registry of Transplant R</v>
          </cell>
          <cell r="C1886" t="str">
            <v>Schnitzler, Mark A.</v>
          </cell>
          <cell r="D1886" t="str">
            <v>Riordan, Kevin P.</v>
          </cell>
          <cell r="E1886" t="str">
            <v>E40</v>
          </cell>
          <cell r="F1886" t="str">
            <v>S12</v>
          </cell>
          <cell r="G1886" t="str">
            <v>D229</v>
          </cell>
          <cell r="H1886" t="str">
            <v xml:space="preserve"> </v>
          </cell>
          <cell r="I1886" t="str">
            <v>31</v>
          </cell>
          <cell r="J1886" t="str">
            <v>09/21/2018</v>
          </cell>
          <cell r="K1886" t="str">
            <v>09/20/2019</v>
          </cell>
        </row>
        <row r="1887">
          <cell r="A1887" t="str">
            <v>888180</v>
          </cell>
          <cell r="B1887" t="str">
            <v>Abdominal Transplant Center</v>
          </cell>
          <cell r="D1887" t="str">
            <v>Bacon, Bruce R.</v>
          </cell>
          <cell r="E1887" t="str">
            <v>E40</v>
          </cell>
          <cell r="F1887" t="str">
            <v>S12</v>
          </cell>
          <cell r="G1887" t="str">
            <v>D229</v>
          </cell>
          <cell r="H1887" t="str">
            <v xml:space="preserve"> </v>
          </cell>
          <cell r="I1887" t="str">
            <v>81</v>
          </cell>
        </row>
        <row r="1888">
          <cell r="A1888" t="str">
            <v>888307</v>
          </cell>
          <cell r="B1888" t="str">
            <v>SLUCare Nonop</v>
          </cell>
          <cell r="D1888" t="str">
            <v>Whitworth, Gary L.</v>
          </cell>
          <cell r="E1888" t="str">
            <v>E40</v>
          </cell>
          <cell r="F1888" t="str">
            <v>S12</v>
          </cell>
          <cell r="G1888" t="str">
            <v>D235</v>
          </cell>
          <cell r="H1888" t="str">
            <v xml:space="preserve"> </v>
          </cell>
          <cell r="I1888" t="str">
            <v>81</v>
          </cell>
        </row>
        <row r="1889">
          <cell r="A1889" t="str">
            <v>888314</v>
          </cell>
          <cell r="B1889" t="str">
            <v>Other Dir Mngmnt Act</v>
          </cell>
          <cell r="D1889" t="str">
            <v>Whitworth, Gary L.</v>
          </cell>
          <cell r="E1889" t="str">
            <v>E40</v>
          </cell>
          <cell r="F1889" t="str">
            <v>S12</v>
          </cell>
          <cell r="G1889" t="str">
            <v>D235</v>
          </cell>
          <cell r="H1889" t="str">
            <v xml:space="preserve"> </v>
          </cell>
          <cell r="I1889" t="str">
            <v>81</v>
          </cell>
        </row>
        <row r="1890">
          <cell r="A1890" t="str">
            <v>888308</v>
          </cell>
          <cell r="B1890" t="str">
            <v>Cobb, Josephine Cynt</v>
          </cell>
          <cell r="D1890" t="str">
            <v>Whitworth, Gary L.</v>
          </cell>
          <cell r="E1890" t="str">
            <v>E40</v>
          </cell>
          <cell r="F1890" t="str">
            <v>S12</v>
          </cell>
          <cell r="G1890" t="str">
            <v>D238</v>
          </cell>
          <cell r="H1890" t="str">
            <v xml:space="preserve"> </v>
          </cell>
          <cell r="I1890" t="str">
            <v>81</v>
          </cell>
        </row>
        <row r="1891">
          <cell r="A1891" t="str">
            <v>888309</v>
          </cell>
          <cell r="B1891" t="str">
            <v>Medical Social Serv</v>
          </cell>
          <cell r="D1891" t="str">
            <v>Whitworth, Gary L.</v>
          </cell>
          <cell r="E1891" t="str">
            <v>E40</v>
          </cell>
          <cell r="F1891" t="str">
            <v>S12</v>
          </cell>
          <cell r="G1891" t="str">
            <v>D238</v>
          </cell>
          <cell r="H1891" t="str">
            <v xml:space="preserve"> </v>
          </cell>
          <cell r="I1891" t="str">
            <v>81</v>
          </cell>
        </row>
        <row r="1892">
          <cell r="A1892" t="str">
            <v>888310</v>
          </cell>
          <cell r="B1892" t="str">
            <v>Bordley Trust Income</v>
          </cell>
          <cell r="D1892" t="str">
            <v>Whitworth, Gary L.</v>
          </cell>
          <cell r="E1892" t="str">
            <v>E40</v>
          </cell>
          <cell r="F1892" t="str">
            <v>S12</v>
          </cell>
          <cell r="G1892" t="str">
            <v>D238</v>
          </cell>
          <cell r="H1892" t="str">
            <v xml:space="preserve"> </v>
          </cell>
          <cell r="I1892" t="str">
            <v>81</v>
          </cell>
        </row>
        <row r="1893">
          <cell r="A1893" t="str">
            <v>888311</v>
          </cell>
          <cell r="B1893" t="str">
            <v>Gambaro Patient Fund</v>
          </cell>
          <cell r="D1893" t="str">
            <v>Whitworth, Gary L.</v>
          </cell>
          <cell r="E1893" t="str">
            <v>E40</v>
          </cell>
          <cell r="F1893" t="str">
            <v>S12</v>
          </cell>
          <cell r="G1893" t="str">
            <v>D238</v>
          </cell>
          <cell r="H1893" t="str">
            <v xml:space="preserve"> </v>
          </cell>
          <cell r="I1893" t="str">
            <v>81</v>
          </cell>
        </row>
        <row r="1894">
          <cell r="A1894" t="str">
            <v>888312</v>
          </cell>
          <cell r="B1894" t="str">
            <v>Duryea Hannah-Med</v>
          </cell>
          <cell r="D1894" t="str">
            <v>Whitworth, Gary L.</v>
          </cell>
          <cell r="E1894" t="str">
            <v>E40</v>
          </cell>
          <cell r="F1894" t="str">
            <v>S12</v>
          </cell>
          <cell r="G1894" t="str">
            <v>D238</v>
          </cell>
          <cell r="H1894" t="str">
            <v xml:space="preserve"> </v>
          </cell>
          <cell r="I1894" t="str">
            <v>81</v>
          </cell>
        </row>
        <row r="1895">
          <cell r="A1895" t="str">
            <v>888313</v>
          </cell>
          <cell r="B1895" t="str">
            <v>Tribute Fund</v>
          </cell>
          <cell r="D1895" t="str">
            <v>Whitworth, Gary L.</v>
          </cell>
          <cell r="E1895" t="str">
            <v>E40</v>
          </cell>
          <cell r="F1895" t="str">
            <v>S12</v>
          </cell>
          <cell r="G1895" t="str">
            <v>D238</v>
          </cell>
          <cell r="H1895" t="str">
            <v xml:space="preserve"> </v>
          </cell>
          <cell r="I1895" t="str">
            <v>81</v>
          </cell>
        </row>
        <row r="1896">
          <cell r="A1896" t="str">
            <v>121248</v>
          </cell>
          <cell r="B1896" t="str">
            <v>Cancer Center</v>
          </cell>
          <cell r="D1896" t="str">
            <v>Ferguson, William S.</v>
          </cell>
          <cell r="E1896" t="str">
            <v>E40</v>
          </cell>
          <cell r="F1896" t="str">
            <v>S12</v>
          </cell>
          <cell r="G1896" t="str">
            <v>D239</v>
          </cell>
          <cell r="H1896" t="str">
            <v xml:space="preserve"> </v>
          </cell>
          <cell r="I1896" t="str">
            <v>11</v>
          </cell>
        </row>
        <row r="1897">
          <cell r="A1897" t="str">
            <v>201774</v>
          </cell>
          <cell r="B1897" t="str">
            <v>Dir Cancer Ctr-Ops</v>
          </cell>
          <cell r="D1897" t="str">
            <v>Ferguson, William S.</v>
          </cell>
          <cell r="E1897" t="str">
            <v>E40</v>
          </cell>
          <cell r="F1897" t="str">
            <v>S12</v>
          </cell>
          <cell r="G1897" t="str">
            <v>D239</v>
          </cell>
          <cell r="H1897" t="str">
            <v xml:space="preserve"> </v>
          </cell>
          <cell r="I1897" t="str">
            <v>21</v>
          </cell>
        </row>
        <row r="1898">
          <cell r="A1898" t="str">
            <v>202007</v>
          </cell>
          <cell r="B1898" t="str">
            <v>Fleur De Lis Cancer Research</v>
          </cell>
          <cell r="D1898" t="str">
            <v>Ferguson, William S.</v>
          </cell>
          <cell r="E1898" t="str">
            <v>E40</v>
          </cell>
          <cell r="F1898" t="str">
            <v>S12</v>
          </cell>
          <cell r="G1898" t="str">
            <v>D239</v>
          </cell>
          <cell r="H1898" t="str">
            <v xml:space="preserve"> </v>
          </cell>
          <cell r="I1898" t="str">
            <v>21</v>
          </cell>
        </row>
        <row r="1899">
          <cell r="A1899" t="str">
            <v>202273</v>
          </cell>
          <cell r="B1899" t="str">
            <v>Brain Tumor Res</v>
          </cell>
          <cell r="D1899" t="str">
            <v>Ferguson, William S.</v>
          </cell>
          <cell r="E1899" t="str">
            <v>E40</v>
          </cell>
          <cell r="F1899" t="str">
            <v>S12</v>
          </cell>
          <cell r="G1899" t="str">
            <v>D239</v>
          </cell>
          <cell r="H1899" t="str">
            <v xml:space="preserve"> </v>
          </cell>
          <cell r="I1899" t="str">
            <v>21</v>
          </cell>
        </row>
        <row r="1900">
          <cell r="A1900" t="str">
            <v>202286</v>
          </cell>
          <cell r="B1900" t="str">
            <v>STL Men's Group</v>
          </cell>
          <cell r="D1900" t="str">
            <v>Ferguson, William S.</v>
          </cell>
          <cell r="E1900" t="str">
            <v>E40</v>
          </cell>
          <cell r="F1900" t="str">
            <v>S12</v>
          </cell>
          <cell r="G1900" t="str">
            <v>D239</v>
          </cell>
          <cell r="H1900" t="str">
            <v xml:space="preserve"> </v>
          </cell>
          <cell r="I1900" t="str">
            <v>21</v>
          </cell>
        </row>
        <row r="1901">
          <cell r="A1901" t="str">
            <v>202472</v>
          </cell>
          <cell r="B1901" t="str">
            <v>Cancer Educ Emerson</v>
          </cell>
          <cell r="D1901" t="str">
            <v>Ferguson, William S.</v>
          </cell>
          <cell r="E1901" t="str">
            <v>E40</v>
          </cell>
          <cell r="F1901" t="str">
            <v>S12</v>
          </cell>
          <cell r="G1901" t="str">
            <v>D239</v>
          </cell>
          <cell r="H1901" t="str">
            <v xml:space="preserve"> </v>
          </cell>
          <cell r="I1901" t="str">
            <v>21</v>
          </cell>
        </row>
        <row r="1902">
          <cell r="A1902" t="str">
            <v>202535</v>
          </cell>
          <cell r="B1902" t="str">
            <v>Hereditary Cancer Support</v>
          </cell>
          <cell r="D1902" t="str">
            <v>Ferguson, William S.</v>
          </cell>
          <cell r="E1902" t="str">
            <v>E40</v>
          </cell>
          <cell r="F1902" t="str">
            <v>S12</v>
          </cell>
          <cell r="G1902" t="str">
            <v>D239</v>
          </cell>
          <cell r="H1902" t="str">
            <v xml:space="preserve"> </v>
          </cell>
          <cell r="I1902" t="str">
            <v>21</v>
          </cell>
        </row>
        <row r="1903">
          <cell r="A1903" t="str">
            <v>202570</v>
          </cell>
          <cell r="B1903" t="str">
            <v>Cancer Info Ctr</v>
          </cell>
          <cell r="D1903" t="str">
            <v>Ferguson, William S.</v>
          </cell>
          <cell r="E1903" t="str">
            <v>E40</v>
          </cell>
          <cell r="F1903" t="str">
            <v>S12</v>
          </cell>
          <cell r="G1903" t="str">
            <v>D239</v>
          </cell>
          <cell r="H1903" t="str">
            <v xml:space="preserve"> </v>
          </cell>
          <cell r="I1903" t="str">
            <v>21</v>
          </cell>
        </row>
        <row r="1904">
          <cell r="A1904" t="str">
            <v>202629</v>
          </cell>
          <cell r="B1904" t="str">
            <v>Bridging the Gap-Gifts</v>
          </cell>
          <cell r="D1904" t="str">
            <v>Ferguson, William S.</v>
          </cell>
          <cell r="E1904" t="str">
            <v>E40</v>
          </cell>
          <cell r="F1904" t="str">
            <v>S12</v>
          </cell>
          <cell r="G1904" t="str">
            <v>D239</v>
          </cell>
          <cell r="H1904" t="str">
            <v xml:space="preserve"> </v>
          </cell>
          <cell r="I1904" t="str">
            <v>21</v>
          </cell>
        </row>
        <row r="1905">
          <cell r="A1905" t="str">
            <v>202633</v>
          </cell>
          <cell r="B1905" t="str">
            <v>SOM Support-Cancer Ctr</v>
          </cell>
          <cell r="D1905" t="str">
            <v>Ferguson, William S.</v>
          </cell>
          <cell r="E1905" t="str">
            <v>E40</v>
          </cell>
          <cell r="F1905" t="str">
            <v>S12</v>
          </cell>
          <cell r="G1905" t="str">
            <v>D239</v>
          </cell>
          <cell r="H1905" t="str">
            <v xml:space="preserve"> </v>
          </cell>
          <cell r="I1905" t="str">
            <v>21</v>
          </cell>
        </row>
        <row r="1906">
          <cell r="A1906" t="str">
            <v>202662</v>
          </cell>
          <cell r="B1906" t="str">
            <v>Cancer Nutrition</v>
          </cell>
          <cell r="D1906" t="str">
            <v>Ferguson, William S.</v>
          </cell>
          <cell r="E1906" t="str">
            <v>E40</v>
          </cell>
          <cell r="F1906" t="str">
            <v>S12</v>
          </cell>
          <cell r="G1906" t="str">
            <v>D239</v>
          </cell>
          <cell r="H1906" t="str">
            <v xml:space="preserve"> </v>
          </cell>
          <cell r="I1906" t="str">
            <v>21</v>
          </cell>
        </row>
        <row r="1907">
          <cell r="A1907" t="str">
            <v>202667</v>
          </cell>
          <cell r="B1907" t="str">
            <v>ONS Prof Dev</v>
          </cell>
          <cell r="D1907" t="str">
            <v>Ferguson, William S.</v>
          </cell>
          <cell r="E1907" t="str">
            <v>E40</v>
          </cell>
          <cell r="F1907" t="str">
            <v>S12</v>
          </cell>
          <cell r="G1907" t="str">
            <v>D239</v>
          </cell>
          <cell r="H1907" t="str">
            <v xml:space="preserve"> </v>
          </cell>
          <cell r="I1907" t="str">
            <v>21</v>
          </cell>
        </row>
        <row r="1908">
          <cell r="A1908" t="str">
            <v>202668</v>
          </cell>
          <cell r="B1908" t="str">
            <v>Lung Cancer Connect</v>
          </cell>
          <cell r="D1908" t="str">
            <v>Ferguson, William S.</v>
          </cell>
          <cell r="E1908" t="str">
            <v>E40</v>
          </cell>
          <cell r="F1908" t="str">
            <v>S12</v>
          </cell>
          <cell r="G1908" t="str">
            <v>D239</v>
          </cell>
          <cell r="H1908" t="str">
            <v xml:space="preserve"> </v>
          </cell>
          <cell r="I1908" t="str">
            <v>21</v>
          </cell>
        </row>
        <row r="1909">
          <cell r="A1909" t="str">
            <v>202696</v>
          </cell>
          <cell r="B1909" t="str">
            <v>Cancer Patient Assist</v>
          </cell>
          <cell r="D1909" t="str">
            <v>Ferguson, William S.</v>
          </cell>
          <cell r="E1909" t="str">
            <v>E40</v>
          </cell>
          <cell r="F1909" t="str">
            <v>S12</v>
          </cell>
          <cell r="G1909" t="str">
            <v>D239</v>
          </cell>
          <cell r="H1909" t="str">
            <v xml:space="preserve"> </v>
          </cell>
          <cell r="I1909" t="str">
            <v>21</v>
          </cell>
        </row>
        <row r="1910">
          <cell r="A1910" t="str">
            <v>202740</v>
          </cell>
          <cell r="B1910" t="str">
            <v>Ctr for Cancer Ed/Res</v>
          </cell>
          <cell r="D1910" t="str">
            <v>Ferguson, William S.</v>
          </cell>
          <cell r="E1910" t="str">
            <v>E40</v>
          </cell>
          <cell r="F1910" t="str">
            <v>S12</v>
          </cell>
          <cell r="G1910" t="str">
            <v>D239</v>
          </cell>
          <cell r="H1910" t="str">
            <v xml:space="preserve"> </v>
          </cell>
          <cell r="I1910" t="str">
            <v>21</v>
          </cell>
        </row>
        <row r="1911">
          <cell r="A1911" t="str">
            <v>203064</v>
          </cell>
          <cell r="B1911" t="str">
            <v>Cancer Ctr Music Therapy</v>
          </cell>
          <cell r="D1911" t="str">
            <v>Weaver, Crystal E.</v>
          </cell>
          <cell r="E1911" t="str">
            <v>E40</v>
          </cell>
          <cell r="F1911" t="str">
            <v>S12</v>
          </cell>
          <cell r="G1911" t="str">
            <v>D239</v>
          </cell>
          <cell r="H1911" t="str">
            <v xml:space="preserve"> </v>
          </cell>
          <cell r="I1911" t="str">
            <v>21</v>
          </cell>
        </row>
        <row r="1912">
          <cell r="A1912" t="str">
            <v>203195</v>
          </cell>
          <cell r="B1912" t="str">
            <v>Billiken 5K</v>
          </cell>
          <cell r="D1912" t="str">
            <v>Ferguson, William S.</v>
          </cell>
          <cell r="E1912" t="str">
            <v>E40</v>
          </cell>
          <cell r="F1912" t="str">
            <v>S12</v>
          </cell>
          <cell r="G1912" t="str">
            <v>D239</v>
          </cell>
          <cell r="H1912" t="str">
            <v xml:space="preserve"> </v>
          </cell>
          <cell r="I1912" t="str">
            <v>21</v>
          </cell>
        </row>
        <row r="1913">
          <cell r="A1913" t="str">
            <v>203429</v>
          </cell>
          <cell r="B1913" t="str">
            <v>SLUH Aux Cancer Center</v>
          </cell>
          <cell r="D1913" t="str">
            <v>Whitworth, Gary L.</v>
          </cell>
          <cell r="E1913" t="str">
            <v>E40</v>
          </cell>
          <cell r="F1913" t="str">
            <v>S12</v>
          </cell>
          <cell r="G1913" t="str">
            <v>D239</v>
          </cell>
          <cell r="H1913" t="str">
            <v xml:space="preserve"> </v>
          </cell>
          <cell r="I1913" t="str">
            <v>21</v>
          </cell>
        </row>
        <row r="1914">
          <cell r="A1914" t="str">
            <v>203439</v>
          </cell>
          <cell r="B1914" t="str">
            <v>Genomic Testing</v>
          </cell>
          <cell r="D1914" t="str">
            <v>Ferguson, William S.</v>
          </cell>
          <cell r="E1914" t="str">
            <v>E40</v>
          </cell>
          <cell r="F1914" t="str">
            <v>S12</v>
          </cell>
          <cell r="G1914" t="str">
            <v>D239</v>
          </cell>
          <cell r="H1914" t="str">
            <v xml:space="preserve"> </v>
          </cell>
          <cell r="I1914" t="str">
            <v>21</v>
          </cell>
        </row>
        <row r="1915">
          <cell r="A1915" t="str">
            <v>239239</v>
          </cell>
          <cell r="B1915" t="str">
            <v>Cancer Ctr-Alternate</v>
          </cell>
          <cell r="D1915" t="str">
            <v>Ferguson, William S.</v>
          </cell>
          <cell r="E1915" t="str">
            <v>E40</v>
          </cell>
          <cell r="F1915" t="str">
            <v>S12</v>
          </cell>
          <cell r="G1915" t="str">
            <v>D239</v>
          </cell>
          <cell r="H1915" t="str">
            <v xml:space="preserve"> </v>
          </cell>
          <cell r="I1915" t="str">
            <v>21</v>
          </cell>
        </row>
        <row r="1916">
          <cell r="A1916" t="str">
            <v>260076</v>
          </cell>
          <cell r="B1916" t="str">
            <v>Cancer Ctr-IDC Recovy</v>
          </cell>
          <cell r="D1916" t="str">
            <v>Ferguson, William S.</v>
          </cell>
          <cell r="E1916" t="str">
            <v>E40</v>
          </cell>
          <cell r="F1916" t="str">
            <v>S12</v>
          </cell>
          <cell r="G1916" t="str">
            <v>D239</v>
          </cell>
          <cell r="H1916" t="str">
            <v xml:space="preserve"> </v>
          </cell>
          <cell r="I1916" t="str">
            <v>21</v>
          </cell>
        </row>
        <row r="1917">
          <cell r="A1917" t="str">
            <v>260575</v>
          </cell>
          <cell r="B1917" t="str">
            <v>IDC Recovy-Weaver</v>
          </cell>
          <cell r="D1917" t="str">
            <v>Weaver, Crystal E.</v>
          </cell>
          <cell r="E1917" t="str">
            <v>E40</v>
          </cell>
          <cell r="F1917" t="str">
            <v>S12</v>
          </cell>
          <cell r="G1917" t="str">
            <v>D239</v>
          </cell>
          <cell r="H1917" t="str">
            <v xml:space="preserve"> </v>
          </cell>
          <cell r="I1917" t="str">
            <v>21</v>
          </cell>
        </row>
        <row r="1918">
          <cell r="A1918" t="str">
            <v>281879</v>
          </cell>
          <cell r="B1918" t="str">
            <v>Eleison EG-GF-301</v>
          </cell>
          <cell r="D1918" t="str">
            <v>Poddar, Nishant</v>
          </cell>
          <cell r="E1918" t="str">
            <v>E40</v>
          </cell>
          <cell r="F1918" t="str">
            <v>S12</v>
          </cell>
          <cell r="G1918" t="str">
            <v>D239</v>
          </cell>
          <cell r="H1918" t="str">
            <v xml:space="preserve"> </v>
          </cell>
          <cell r="I1918" t="str">
            <v>21</v>
          </cell>
          <cell r="J1918" t="str">
            <v>09/25/2014</v>
          </cell>
          <cell r="K1918" t="str">
            <v>09/30/2018</v>
          </cell>
        </row>
        <row r="1919">
          <cell r="A1919" t="str">
            <v>281880</v>
          </cell>
          <cell r="B1919" t="str">
            <v>MAGNIFY</v>
          </cell>
          <cell r="D1919" t="str">
            <v>Goyal, Sagun D.</v>
          </cell>
          <cell r="E1919" t="str">
            <v>E40</v>
          </cell>
          <cell r="F1919" t="str">
            <v>S12</v>
          </cell>
          <cell r="G1919" t="str">
            <v>D239</v>
          </cell>
          <cell r="H1919" t="str">
            <v xml:space="preserve"> </v>
          </cell>
          <cell r="I1919" t="str">
            <v>21</v>
          </cell>
          <cell r="J1919" t="str">
            <v>06/16/2014</v>
          </cell>
          <cell r="K1919" t="str">
            <v>10/31/2022</v>
          </cell>
        </row>
        <row r="1920">
          <cell r="A1920" t="str">
            <v>282017</v>
          </cell>
          <cell r="B1920" t="str">
            <v>GS-US-296-1080</v>
          </cell>
          <cell r="D1920" t="str">
            <v>Poddar, Nishant</v>
          </cell>
          <cell r="E1920" t="str">
            <v>E40</v>
          </cell>
          <cell r="F1920" t="str">
            <v>S12</v>
          </cell>
          <cell r="G1920" t="str">
            <v>D239</v>
          </cell>
          <cell r="H1920" t="str">
            <v xml:space="preserve"> </v>
          </cell>
          <cell r="I1920" t="str">
            <v>21</v>
          </cell>
          <cell r="J1920" t="str">
            <v>09/29/2016</v>
          </cell>
          <cell r="K1920" t="str">
            <v>09/30/2018</v>
          </cell>
        </row>
        <row r="1921">
          <cell r="A1921" t="str">
            <v>282021</v>
          </cell>
          <cell r="B1921" t="str">
            <v>Spectrum Advance</v>
          </cell>
          <cell r="D1921" t="str">
            <v>Tu, Yifan</v>
          </cell>
          <cell r="E1921" t="str">
            <v>E40</v>
          </cell>
          <cell r="F1921" t="str">
            <v>S12</v>
          </cell>
          <cell r="G1921" t="str">
            <v>D239</v>
          </cell>
          <cell r="H1921" t="str">
            <v xml:space="preserve"> </v>
          </cell>
          <cell r="I1921" t="str">
            <v>21</v>
          </cell>
          <cell r="J1921" t="str">
            <v>11/17/2016</v>
          </cell>
          <cell r="K1921" t="str">
            <v>11/30/2018</v>
          </cell>
        </row>
        <row r="1922">
          <cell r="A1922" t="str">
            <v>282022</v>
          </cell>
          <cell r="B1922" t="str">
            <v>VISION</v>
          </cell>
          <cell r="D1922" t="str">
            <v>Richart, John M.</v>
          </cell>
          <cell r="E1922" t="str">
            <v>E40</v>
          </cell>
          <cell r="F1922" t="str">
            <v>S12</v>
          </cell>
          <cell r="G1922" t="str">
            <v>D239</v>
          </cell>
          <cell r="H1922" t="str">
            <v xml:space="preserve"> </v>
          </cell>
          <cell r="I1922" t="str">
            <v>21</v>
          </cell>
          <cell r="J1922" t="str">
            <v>12/09/2016</v>
          </cell>
          <cell r="K1922" t="str">
            <v>12/31/2021</v>
          </cell>
        </row>
        <row r="1923">
          <cell r="A1923" t="str">
            <v>282047</v>
          </cell>
          <cell r="B1923" t="str">
            <v>SCCHN-WI185517</v>
          </cell>
          <cell r="D1923" t="str">
            <v>Palka, Kevin T.</v>
          </cell>
          <cell r="E1923" t="str">
            <v>E40</v>
          </cell>
          <cell r="F1923" t="str">
            <v>S12</v>
          </cell>
          <cell r="G1923" t="str">
            <v>D239</v>
          </cell>
          <cell r="H1923" t="str">
            <v xml:space="preserve"> </v>
          </cell>
          <cell r="I1923" t="str">
            <v>21</v>
          </cell>
          <cell r="J1923" t="str">
            <v>05/11/2017</v>
          </cell>
          <cell r="K1923" t="str">
            <v>05/31/2019</v>
          </cell>
        </row>
        <row r="1924">
          <cell r="A1924" t="str">
            <v>282054</v>
          </cell>
          <cell r="B1924" t="str">
            <v>Target-HCC Study</v>
          </cell>
          <cell r="D1924" t="str">
            <v>Richart, John M.</v>
          </cell>
          <cell r="E1924" t="str">
            <v>E40</v>
          </cell>
          <cell r="F1924" t="str">
            <v>S12</v>
          </cell>
          <cell r="G1924" t="str">
            <v>D239</v>
          </cell>
          <cell r="H1924" t="str">
            <v xml:space="preserve"> </v>
          </cell>
          <cell r="I1924" t="str">
            <v>21</v>
          </cell>
          <cell r="J1924" t="str">
            <v>04/19/2017</v>
          </cell>
          <cell r="K1924" t="str">
            <v>04/30/2021</v>
          </cell>
        </row>
        <row r="1925">
          <cell r="A1925" t="str">
            <v>282061</v>
          </cell>
          <cell r="B1925" t="str">
            <v>A5481082 POLARIS</v>
          </cell>
          <cell r="D1925" t="str">
            <v>Freter, Carl E.</v>
          </cell>
          <cell r="E1925" t="str">
            <v>E40</v>
          </cell>
          <cell r="F1925" t="str">
            <v>S12</v>
          </cell>
          <cell r="G1925" t="str">
            <v>D239</v>
          </cell>
          <cell r="H1925" t="str">
            <v xml:space="preserve"> </v>
          </cell>
          <cell r="I1925" t="str">
            <v>21</v>
          </cell>
          <cell r="J1925" t="str">
            <v>06/01/2017</v>
          </cell>
          <cell r="K1925" t="str">
            <v>06/30/2020</v>
          </cell>
        </row>
        <row r="1926">
          <cell r="A1926" t="str">
            <v>282062</v>
          </cell>
          <cell r="B1926" t="str">
            <v>Onconova 09-08</v>
          </cell>
          <cell r="D1926" t="str">
            <v>Rajeh, M. Nabeel</v>
          </cell>
          <cell r="E1926" t="str">
            <v>E40</v>
          </cell>
          <cell r="F1926" t="str">
            <v>S12</v>
          </cell>
          <cell r="G1926" t="str">
            <v>D239</v>
          </cell>
          <cell r="H1926" t="str">
            <v xml:space="preserve"> </v>
          </cell>
          <cell r="I1926" t="str">
            <v>21</v>
          </cell>
          <cell r="J1926" t="str">
            <v>06/26/2017</v>
          </cell>
          <cell r="K1926" t="str">
            <v>06/30/2019</v>
          </cell>
        </row>
        <row r="1927">
          <cell r="A1927" t="str">
            <v>282063</v>
          </cell>
          <cell r="B1927" t="str">
            <v>ARRAY-818-302</v>
          </cell>
          <cell r="D1927" t="str">
            <v>Poddar, Nishant</v>
          </cell>
          <cell r="E1927" t="str">
            <v>E40</v>
          </cell>
          <cell r="F1927" t="str">
            <v>S12</v>
          </cell>
          <cell r="G1927" t="str">
            <v>D239</v>
          </cell>
          <cell r="H1927" t="str">
            <v xml:space="preserve"> </v>
          </cell>
          <cell r="I1927" t="str">
            <v>21</v>
          </cell>
          <cell r="J1927" t="str">
            <v>06/06/2017</v>
          </cell>
          <cell r="K1927" t="str">
            <v>06/30/2019</v>
          </cell>
        </row>
        <row r="1928">
          <cell r="A1928" t="str">
            <v>282075</v>
          </cell>
          <cell r="B1928" t="str">
            <v>Agendia FLEX</v>
          </cell>
          <cell r="D1928" t="str">
            <v>Freter, Carl E.</v>
          </cell>
          <cell r="E1928" t="str">
            <v>E40</v>
          </cell>
          <cell r="F1928" t="str">
            <v>S12</v>
          </cell>
          <cell r="G1928" t="str">
            <v>D239</v>
          </cell>
          <cell r="H1928" t="str">
            <v xml:space="preserve"> </v>
          </cell>
          <cell r="I1928" t="str">
            <v>21</v>
          </cell>
          <cell r="J1928" t="str">
            <v>08/07/2017</v>
          </cell>
          <cell r="K1928" t="str">
            <v>08/31/2027</v>
          </cell>
        </row>
        <row r="1929">
          <cell r="A1929" t="str">
            <v>282078</v>
          </cell>
          <cell r="B1929" t="str">
            <v>UTX-TGR-205</v>
          </cell>
          <cell r="D1929" t="str">
            <v>Goyal, Sagun D.</v>
          </cell>
          <cell r="E1929" t="str">
            <v>E40</v>
          </cell>
          <cell r="F1929" t="str">
            <v>S12</v>
          </cell>
          <cell r="G1929" t="str">
            <v>D239</v>
          </cell>
          <cell r="H1929" t="str">
            <v xml:space="preserve"> </v>
          </cell>
          <cell r="I1929" t="str">
            <v>21</v>
          </cell>
          <cell r="J1929" t="str">
            <v>08/09/2017</v>
          </cell>
          <cell r="K1929" t="str">
            <v>08/31/2019</v>
          </cell>
        </row>
        <row r="1930">
          <cell r="A1930" t="str">
            <v>282105</v>
          </cell>
          <cell r="B1930" t="str">
            <v>Calithera CX-839-007</v>
          </cell>
          <cell r="D1930" t="str">
            <v>Palka, Kevin T.</v>
          </cell>
          <cell r="E1930" t="str">
            <v>E40</v>
          </cell>
          <cell r="F1930" t="str">
            <v>S12</v>
          </cell>
          <cell r="G1930" t="str">
            <v>D239</v>
          </cell>
          <cell r="H1930" t="str">
            <v xml:space="preserve"> </v>
          </cell>
          <cell r="I1930" t="str">
            <v>21</v>
          </cell>
          <cell r="J1930" t="str">
            <v>03/13/2018</v>
          </cell>
          <cell r="K1930" t="str">
            <v>03/31/2020</v>
          </cell>
        </row>
        <row r="1931">
          <cell r="A1931" t="str">
            <v>282113</v>
          </cell>
          <cell r="B1931" t="str">
            <v>Astellas 9100</v>
          </cell>
          <cell r="D1931" t="str">
            <v>Goyal, Sagun D.</v>
          </cell>
          <cell r="E1931" t="str">
            <v>E40</v>
          </cell>
          <cell r="F1931" t="str">
            <v>S12</v>
          </cell>
          <cell r="G1931" t="str">
            <v>D239</v>
          </cell>
          <cell r="H1931" t="str">
            <v xml:space="preserve"> </v>
          </cell>
          <cell r="I1931" t="str">
            <v>21</v>
          </cell>
          <cell r="J1931" t="str">
            <v>07/03/2018</v>
          </cell>
          <cell r="K1931" t="str">
            <v>07/31/2020</v>
          </cell>
        </row>
        <row r="1932">
          <cell r="A1932" t="str">
            <v>282122</v>
          </cell>
          <cell r="B1932" t="str">
            <v>Denovo DB102-02</v>
          </cell>
          <cell r="D1932" t="str">
            <v>Fesler, Mark J.</v>
          </cell>
          <cell r="E1932" t="str">
            <v>E40</v>
          </cell>
          <cell r="F1932" t="str">
            <v>S12</v>
          </cell>
          <cell r="G1932" t="str">
            <v>D239</v>
          </cell>
          <cell r="H1932" t="str">
            <v xml:space="preserve"> </v>
          </cell>
          <cell r="I1932" t="str">
            <v>21</v>
          </cell>
          <cell r="J1932" t="str">
            <v>10/23/2018</v>
          </cell>
          <cell r="K1932" t="str">
            <v>10/31/2020</v>
          </cell>
        </row>
        <row r="1933">
          <cell r="A1933" t="str">
            <v>295580</v>
          </cell>
          <cell r="B1933" t="str">
            <v>Cancer Center-Development</v>
          </cell>
          <cell r="D1933" t="str">
            <v>Ferguson, William S.</v>
          </cell>
          <cell r="E1933" t="str">
            <v>E40</v>
          </cell>
          <cell r="F1933" t="str">
            <v>S12</v>
          </cell>
          <cell r="G1933" t="str">
            <v>D239</v>
          </cell>
          <cell r="H1933" t="str">
            <v xml:space="preserve"> </v>
          </cell>
          <cell r="I1933" t="str">
            <v>21</v>
          </cell>
        </row>
        <row r="1934">
          <cell r="A1934" t="str">
            <v>888325</v>
          </cell>
          <cell r="B1934" t="str">
            <v>Cancer Center Ops</v>
          </cell>
          <cell r="D1934" t="str">
            <v>Ferguson, William S.</v>
          </cell>
          <cell r="E1934" t="str">
            <v>E40</v>
          </cell>
          <cell r="F1934" t="str">
            <v>S12</v>
          </cell>
          <cell r="G1934" t="str">
            <v>D239</v>
          </cell>
          <cell r="H1934" t="str">
            <v xml:space="preserve"> </v>
          </cell>
          <cell r="I1934" t="str">
            <v>81</v>
          </cell>
        </row>
        <row r="1935">
          <cell r="A1935" t="str">
            <v>121237</v>
          </cell>
          <cell r="B1935" t="str">
            <v>MS Admissions</v>
          </cell>
          <cell r="D1935" t="str">
            <v>Willmore, Luther J.</v>
          </cell>
          <cell r="E1935" t="str">
            <v>E40</v>
          </cell>
          <cell r="F1935" t="str">
            <v>S12</v>
          </cell>
          <cell r="G1935" t="str">
            <v>D241</v>
          </cell>
          <cell r="H1935" t="str">
            <v xml:space="preserve"> </v>
          </cell>
          <cell r="I1935" t="str">
            <v>11</v>
          </cell>
        </row>
        <row r="1936">
          <cell r="A1936" t="str">
            <v>121239</v>
          </cell>
          <cell r="B1936" t="str">
            <v>MS Student Affairs</v>
          </cell>
          <cell r="D1936" t="str">
            <v>Sutherell, Jamie S.</v>
          </cell>
          <cell r="E1936" t="str">
            <v>E40</v>
          </cell>
          <cell r="F1936" t="str">
            <v>S12</v>
          </cell>
          <cell r="G1936" t="str">
            <v>D243</v>
          </cell>
          <cell r="H1936" t="str">
            <v xml:space="preserve"> </v>
          </cell>
          <cell r="I1936" t="str">
            <v>11</v>
          </cell>
        </row>
        <row r="1937">
          <cell r="A1937" t="str">
            <v>200154</v>
          </cell>
          <cell r="B1937" t="str">
            <v>Peter Fund</v>
          </cell>
          <cell r="D1937" t="str">
            <v>Smith, Gregory S.</v>
          </cell>
          <cell r="E1937" t="str">
            <v>E40</v>
          </cell>
          <cell r="F1937" t="str">
            <v>S12</v>
          </cell>
          <cell r="G1937" t="str">
            <v>D243</v>
          </cell>
          <cell r="H1937" t="str">
            <v xml:space="preserve"> </v>
          </cell>
          <cell r="I1937" t="str">
            <v>21</v>
          </cell>
        </row>
        <row r="1938">
          <cell r="A1938" t="str">
            <v>201524</v>
          </cell>
          <cell r="B1938" t="str">
            <v>Medical Student Assc</v>
          </cell>
          <cell r="D1938" t="str">
            <v>Sutherell, Jamie S.</v>
          </cell>
          <cell r="E1938" t="str">
            <v>E40</v>
          </cell>
          <cell r="F1938" t="str">
            <v>S12</v>
          </cell>
          <cell r="G1938" t="str">
            <v>D243</v>
          </cell>
          <cell r="H1938" t="str">
            <v xml:space="preserve"> </v>
          </cell>
          <cell r="I1938" t="str">
            <v>21</v>
          </cell>
        </row>
        <row r="1939">
          <cell r="A1939" t="str">
            <v>203214</v>
          </cell>
          <cell r="B1939" t="str">
            <v>Global Health Learning</v>
          </cell>
          <cell r="D1939" t="str">
            <v>Sutherell, Jamie S.</v>
          </cell>
          <cell r="E1939" t="str">
            <v>E40</v>
          </cell>
          <cell r="F1939" t="str">
            <v>S12</v>
          </cell>
          <cell r="G1939" t="str">
            <v>D243</v>
          </cell>
          <cell r="H1939" t="str">
            <v xml:space="preserve"> </v>
          </cell>
          <cell r="I1939" t="str">
            <v>21</v>
          </cell>
        </row>
        <row r="1940">
          <cell r="A1940" t="str">
            <v>203331</v>
          </cell>
          <cell r="B1940" t="str">
            <v>APSA</v>
          </cell>
          <cell r="D1940" t="str">
            <v>Sutherell, Jamie S.</v>
          </cell>
          <cell r="E1940" t="str">
            <v>E40</v>
          </cell>
          <cell r="F1940" t="str">
            <v>S12</v>
          </cell>
          <cell r="G1940" t="str">
            <v>D243</v>
          </cell>
          <cell r="H1940" t="str">
            <v xml:space="preserve"> </v>
          </cell>
          <cell r="I1940" t="str">
            <v>21</v>
          </cell>
        </row>
        <row r="1941">
          <cell r="A1941" t="str">
            <v>121240</v>
          </cell>
          <cell r="B1941" t="str">
            <v>Md-Ph.d Program</v>
          </cell>
          <cell r="D1941" t="str">
            <v>McHowat, Jane</v>
          </cell>
          <cell r="E1941" t="str">
            <v>E40</v>
          </cell>
          <cell r="F1941" t="str">
            <v>S12</v>
          </cell>
          <cell r="G1941" t="str">
            <v>D244</v>
          </cell>
          <cell r="H1941" t="str">
            <v xml:space="preserve"> </v>
          </cell>
          <cell r="I1941" t="str">
            <v>11</v>
          </cell>
        </row>
        <row r="1942">
          <cell r="A1942" t="str">
            <v>203544</v>
          </cell>
          <cell r="B1942" t="str">
            <v>MD/PhD Program</v>
          </cell>
          <cell r="D1942" t="str">
            <v>McHowat, Jane</v>
          </cell>
          <cell r="E1942" t="str">
            <v>E40</v>
          </cell>
          <cell r="F1942" t="str">
            <v>S12</v>
          </cell>
          <cell r="G1942" t="str">
            <v>D244</v>
          </cell>
          <cell r="H1942" t="str">
            <v xml:space="preserve"> </v>
          </cell>
          <cell r="I1942" t="str">
            <v>21</v>
          </cell>
        </row>
        <row r="1943">
          <cell r="A1943" t="str">
            <v>121245</v>
          </cell>
          <cell r="B1943" t="str">
            <v>Faculty Affairs/Devel</v>
          </cell>
          <cell r="D1943" t="str">
            <v>McHowat, Jane</v>
          </cell>
          <cell r="E1943" t="str">
            <v>E40</v>
          </cell>
          <cell r="F1943" t="str">
            <v>S12</v>
          </cell>
          <cell r="G1943" t="str">
            <v>D249</v>
          </cell>
          <cell r="H1943" t="str">
            <v xml:space="preserve"> </v>
          </cell>
          <cell r="I1943" t="str">
            <v>11</v>
          </cell>
        </row>
        <row r="1944">
          <cell r="A1944" t="str">
            <v>203242</v>
          </cell>
          <cell r="B1944" t="str">
            <v>Academy of Educators SOM</v>
          </cell>
          <cell r="D1944" t="str">
            <v>McHowat, Jane</v>
          </cell>
          <cell r="E1944" t="str">
            <v>E40</v>
          </cell>
          <cell r="F1944" t="str">
            <v>S12</v>
          </cell>
          <cell r="G1944" t="str">
            <v>D249</v>
          </cell>
          <cell r="H1944" t="str">
            <v xml:space="preserve"> </v>
          </cell>
          <cell r="I1944" t="str">
            <v>21</v>
          </cell>
        </row>
        <row r="1945">
          <cell r="A1945" t="str">
            <v>201150</v>
          </cell>
          <cell r="B1945" t="str">
            <v>Employee Health</v>
          </cell>
          <cell r="D1945" t="str">
            <v>Heaney, Robert M.</v>
          </cell>
          <cell r="E1945" t="str">
            <v>E40</v>
          </cell>
          <cell r="F1945" t="str">
            <v>S12</v>
          </cell>
          <cell r="G1945" t="str">
            <v>D435</v>
          </cell>
          <cell r="H1945" t="str">
            <v xml:space="preserve"> </v>
          </cell>
          <cell r="I1945" t="str">
            <v>21</v>
          </cell>
        </row>
        <row r="1946">
          <cell r="A1946" t="str">
            <v>200919</v>
          </cell>
          <cell r="B1946" t="str">
            <v>Funded Depreciation</v>
          </cell>
          <cell r="D1946" t="str">
            <v>Alderson, Philip O.</v>
          </cell>
          <cell r="E1946" t="str">
            <v>E40</v>
          </cell>
          <cell r="F1946" t="str">
            <v>S12</v>
          </cell>
          <cell r="G1946" t="str">
            <v>D445</v>
          </cell>
          <cell r="H1946" t="str">
            <v xml:space="preserve"> </v>
          </cell>
          <cell r="I1946" t="str">
            <v>21</v>
          </cell>
        </row>
        <row r="1947">
          <cell r="A1947" t="str">
            <v>200925</v>
          </cell>
          <cell r="B1947" t="str">
            <v>SLUCare Bldg Improvement</v>
          </cell>
          <cell r="D1947" t="str">
            <v>Alderson, Philip O.</v>
          </cell>
          <cell r="E1947" t="str">
            <v>E40</v>
          </cell>
          <cell r="F1947" t="str">
            <v>S12</v>
          </cell>
          <cell r="G1947" t="str">
            <v>D445</v>
          </cell>
          <cell r="H1947" t="str">
            <v xml:space="preserve"> </v>
          </cell>
          <cell r="I1947" t="str">
            <v>21</v>
          </cell>
        </row>
        <row r="1948">
          <cell r="A1948" t="str">
            <v>202524</v>
          </cell>
          <cell r="B1948" t="str">
            <v>Risk Mgmt Proc Imprv</v>
          </cell>
          <cell r="D1948" t="str">
            <v>Alderson, Philip O.</v>
          </cell>
          <cell r="E1948" t="str">
            <v>E40</v>
          </cell>
          <cell r="F1948" t="str">
            <v>S12</v>
          </cell>
          <cell r="G1948" t="str">
            <v>D445</v>
          </cell>
          <cell r="H1948" t="str">
            <v xml:space="preserve"> </v>
          </cell>
          <cell r="I1948" t="str">
            <v>21</v>
          </cell>
        </row>
        <row r="1949">
          <cell r="A1949" t="str">
            <v>888315</v>
          </cell>
          <cell r="B1949" t="str">
            <v>SLUCare Administration</v>
          </cell>
          <cell r="D1949" t="str">
            <v>Alderson, Philip O.</v>
          </cell>
          <cell r="E1949" t="str">
            <v>E40</v>
          </cell>
          <cell r="F1949" t="str">
            <v>S12</v>
          </cell>
          <cell r="G1949" t="str">
            <v>D445</v>
          </cell>
          <cell r="H1949" t="str">
            <v xml:space="preserve"> </v>
          </cell>
          <cell r="I1949" t="str">
            <v>81</v>
          </cell>
        </row>
        <row r="1950">
          <cell r="A1950" t="str">
            <v>888316</v>
          </cell>
          <cell r="B1950" t="str">
            <v>SLUCare Clinic 6400 Clayton Ave</v>
          </cell>
          <cell r="D1950" t="str">
            <v>Heaney, Robert M.</v>
          </cell>
          <cell r="E1950" t="str">
            <v>E40</v>
          </cell>
          <cell r="F1950" t="str">
            <v>S12</v>
          </cell>
          <cell r="G1950" t="str">
            <v>D445</v>
          </cell>
          <cell r="H1950" t="str">
            <v xml:space="preserve"> </v>
          </cell>
          <cell r="I1950" t="str">
            <v>81</v>
          </cell>
        </row>
        <row r="1951">
          <cell r="A1951" t="str">
            <v>888317</v>
          </cell>
          <cell r="B1951" t="str">
            <v>SLUCare Relocation Planning</v>
          </cell>
          <cell r="D1951" t="str">
            <v>Heaney, Robert M.</v>
          </cell>
          <cell r="E1951" t="str">
            <v>E40</v>
          </cell>
          <cell r="F1951" t="str">
            <v>S12</v>
          </cell>
          <cell r="G1951" t="str">
            <v>D445</v>
          </cell>
          <cell r="H1951" t="str">
            <v xml:space="preserve"> </v>
          </cell>
          <cell r="I1951" t="str">
            <v>81</v>
          </cell>
        </row>
        <row r="1952">
          <cell r="A1952" t="str">
            <v>808136</v>
          </cell>
          <cell r="B1952" t="str">
            <v>IDX Unappld Cash-TOS</v>
          </cell>
          <cell r="D1952" t="str">
            <v>Lanxon, Alyce M.</v>
          </cell>
          <cell r="E1952" t="str">
            <v>E40</v>
          </cell>
          <cell r="F1952" t="str">
            <v>S12</v>
          </cell>
          <cell r="G1952" t="str">
            <v>D447</v>
          </cell>
          <cell r="H1952" t="str">
            <v xml:space="preserve"> </v>
          </cell>
          <cell r="I1952" t="str">
            <v>81</v>
          </cell>
        </row>
        <row r="1953">
          <cell r="A1953" t="str">
            <v>808764</v>
          </cell>
          <cell r="B1953" t="str">
            <v>VA Wires Unidentif</v>
          </cell>
          <cell r="D1953" t="str">
            <v>Lanxon, Alyce M.</v>
          </cell>
          <cell r="E1953" t="str">
            <v>E40</v>
          </cell>
          <cell r="F1953" t="str">
            <v>S12</v>
          </cell>
          <cell r="G1953" t="str">
            <v>D447</v>
          </cell>
          <cell r="H1953" t="str">
            <v xml:space="preserve"> </v>
          </cell>
          <cell r="I1953" t="str">
            <v>81</v>
          </cell>
        </row>
        <row r="1954">
          <cell r="A1954" t="str">
            <v>808843</v>
          </cell>
          <cell r="B1954" t="str">
            <v>IDX System</v>
          </cell>
          <cell r="D1954" t="str">
            <v>Whitworth, Gary L.</v>
          </cell>
          <cell r="E1954" t="str">
            <v>E40</v>
          </cell>
          <cell r="F1954" t="str">
            <v>S12</v>
          </cell>
          <cell r="G1954" t="str">
            <v>D447</v>
          </cell>
          <cell r="H1954" t="str">
            <v xml:space="preserve"> </v>
          </cell>
          <cell r="I1954" t="str">
            <v>81</v>
          </cell>
        </row>
        <row r="1955">
          <cell r="A1955" t="str">
            <v>808915</v>
          </cell>
          <cell r="B1955" t="str">
            <v>Patient Refunds-IDX</v>
          </cell>
          <cell r="D1955" t="str">
            <v>Lanxon, Alyce M.</v>
          </cell>
          <cell r="E1955" t="str">
            <v>E40</v>
          </cell>
          <cell r="F1955" t="str">
            <v>S12</v>
          </cell>
          <cell r="G1955" t="str">
            <v>D447</v>
          </cell>
          <cell r="H1955" t="str">
            <v xml:space="preserve"> </v>
          </cell>
          <cell r="I1955" t="str">
            <v>81</v>
          </cell>
        </row>
        <row r="1956">
          <cell r="A1956" t="str">
            <v>887799</v>
          </cell>
          <cell r="B1956" t="str">
            <v>PMO-Billing Ops</v>
          </cell>
          <cell r="D1956" t="str">
            <v>Lanxon, Alyce M.</v>
          </cell>
          <cell r="E1956" t="str">
            <v>E40</v>
          </cell>
          <cell r="F1956" t="str">
            <v>S12</v>
          </cell>
          <cell r="G1956" t="str">
            <v>D447</v>
          </cell>
          <cell r="H1956" t="str">
            <v>Z469</v>
          </cell>
          <cell r="I1956" t="str">
            <v>81</v>
          </cell>
        </row>
        <row r="1957">
          <cell r="A1957" t="str">
            <v>887800</v>
          </cell>
          <cell r="B1957" t="str">
            <v>Practice Mgmt Op</v>
          </cell>
          <cell r="D1957" t="str">
            <v>Lanxon, Alyce M.</v>
          </cell>
          <cell r="E1957" t="str">
            <v>E40</v>
          </cell>
          <cell r="F1957" t="str">
            <v>S12</v>
          </cell>
          <cell r="G1957" t="str">
            <v>D447</v>
          </cell>
          <cell r="H1957" t="str">
            <v>Z461</v>
          </cell>
          <cell r="I1957" t="str">
            <v>81</v>
          </cell>
        </row>
        <row r="1958">
          <cell r="A1958" t="str">
            <v>887801</v>
          </cell>
          <cell r="B1958" t="str">
            <v>PMO-A/R</v>
          </cell>
          <cell r="D1958" t="str">
            <v>Lanxon, Alyce M.</v>
          </cell>
          <cell r="E1958" t="str">
            <v>E40</v>
          </cell>
          <cell r="F1958" t="str">
            <v>S12</v>
          </cell>
          <cell r="G1958" t="str">
            <v>D447</v>
          </cell>
          <cell r="H1958" t="str">
            <v>Z460</v>
          </cell>
          <cell r="I1958" t="str">
            <v>81</v>
          </cell>
        </row>
        <row r="1959">
          <cell r="A1959" t="str">
            <v>887802</v>
          </cell>
          <cell r="B1959" t="str">
            <v>PMO-Revenue Applications</v>
          </cell>
          <cell r="D1959" t="str">
            <v>Lanxon, Alyce M.</v>
          </cell>
          <cell r="E1959" t="str">
            <v>E40</v>
          </cell>
          <cell r="F1959" t="str">
            <v>S12</v>
          </cell>
          <cell r="G1959" t="str">
            <v>D447</v>
          </cell>
          <cell r="H1959" t="str">
            <v>Z462</v>
          </cell>
          <cell r="I1959" t="str">
            <v>81</v>
          </cell>
        </row>
        <row r="1960">
          <cell r="A1960" t="str">
            <v>887803</v>
          </cell>
          <cell r="B1960" t="str">
            <v>PMO-Info Systems</v>
          </cell>
          <cell r="D1960" t="str">
            <v>Lanxon, Alyce M.</v>
          </cell>
          <cell r="E1960" t="str">
            <v>E40</v>
          </cell>
          <cell r="F1960" t="str">
            <v>S12</v>
          </cell>
          <cell r="G1960" t="str">
            <v>D447</v>
          </cell>
          <cell r="H1960" t="str">
            <v>Z463</v>
          </cell>
          <cell r="I1960" t="str">
            <v>81</v>
          </cell>
        </row>
        <row r="1961">
          <cell r="A1961" t="str">
            <v>887804</v>
          </cell>
          <cell r="B1961" t="str">
            <v>PMO-Registration</v>
          </cell>
          <cell r="D1961" t="str">
            <v>Lanxon, Alyce M.</v>
          </cell>
          <cell r="E1961" t="str">
            <v>E40</v>
          </cell>
          <cell r="F1961" t="str">
            <v>S12</v>
          </cell>
          <cell r="G1961" t="str">
            <v>D447</v>
          </cell>
          <cell r="H1961" t="str">
            <v>Z464</v>
          </cell>
          <cell r="I1961" t="str">
            <v>81</v>
          </cell>
        </row>
        <row r="1962">
          <cell r="A1962" t="str">
            <v>887805</v>
          </cell>
          <cell r="B1962" t="str">
            <v>PMO-Reimbursement</v>
          </cell>
          <cell r="D1962" t="str">
            <v>Lanxon, Alyce M.</v>
          </cell>
          <cell r="E1962" t="str">
            <v>E40</v>
          </cell>
          <cell r="F1962" t="str">
            <v>S12</v>
          </cell>
          <cell r="G1962" t="str">
            <v>D447</v>
          </cell>
          <cell r="H1962" t="str">
            <v>Z465</v>
          </cell>
          <cell r="I1962" t="str">
            <v>81</v>
          </cell>
        </row>
        <row r="1963">
          <cell r="A1963" t="str">
            <v>887806</v>
          </cell>
          <cell r="B1963" t="str">
            <v>PMO-Training</v>
          </cell>
          <cell r="D1963" t="str">
            <v>Lanxon, Alyce M.</v>
          </cell>
          <cell r="E1963" t="str">
            <v>E40</v>
          </cell>
          <cell r="F1963" t="str">
            <v>S12</v>
          </cell>
          <cell r="G1963" t="str">
            <v>D447</v>
          </cell>
          <cell r="H1963" t="str">
            <v>Z466</v>
          </cell>
          <cell r="I1963" t="str">
            <v>81</v>
          </cell>
        </row>
        <row r="1964">
          <cell r="A1964" t="str">
            <v>887807</v>
          </cell>
          <cell r="B1964" t="str">
            <v>PMO-Medical Coding</v>
          </cell>
          <cell r="D1964" t="str">
            <v>Lanxon, Alyce M.</v>
          </cell>
          <cell r="E1964" t="str">
            <v>E40</v>
          </cell>
          <cell r="F1964" t="str">
            <v>S12</v>
          </cell>
          <cell r="G1964" t="str">
            <v>D447</v>
          </cell>
          <cell r="H1964" t="str">
            <v>Z467</v>
          </cell>
          <cell r="I1964" t="str">
            <v>81</v>
          </cell>
        </row>
        <row r="1965">
          <cell r="A1965" t="str">
            <v>887808</v>
          </cell>
          <cell r="B1965" t="str">
            <v>PMO-Managed Care</v>
          </cell>
          <cell r="D1965" t="str">
            <v>Lanxon, Alyce M.</v>
          </cell>
          <cell r="E1965" t="str">
            <v>E40</v>
          </cell>
          <cell r="F1965" t="str">
            <v>S12</v>
          </cell>
          <cell r="G1965" t="str">
            <v>D447</v>
          </cell>
          <cell r="H1965" t="str">
            <v>Z468</v>
          </cell>
          <cell r="I1965" t="str">
            <v>81</v>
          </cell>
        </row>
        <row r="1966">
          <cell r="A1966" t="str">
            <v>887810</v>
          </cell>
          <cell r="B1966" t="str">
            <v>PMO Des Peres</v>
          </cell>
          <cell r="D1966" t="str">
            <v>Lanxon, Alyce M.</v>
          </cell>
          <cell r="E1966" t="str">
            <v>E40</v>
          </cell>
          <cell r="F1966" t="str">
            <v>S12</v>
          </cell>
          <cell r="G1966" t="str">
            <v>D447</v>
          </cell>
          <cell r="H1966" t="str">
            <v>Z470</v>
          </cell>
          <cell r="I1966" t="str">
            <v>81</v>
          </cell>
        </row>
        <row r="1967">
          <cell r="A1967" t="str">
            <v>808009</v>
          </cell>
          <cell r="B1967" t="str">
            <v>FHS Cash-Washington</v>
          </cell>
          <cell r="D1967" t="str">
            <v>Whitworth, Gary L.</v>
          </cell>
          <cell r="E1967" t="str">
            <v>E40</v>
          </cell>
          <cell r="F1967" t="str">
            <v>S12</v>
          </cell>
          <cell r="G1967" t="str">
            <v>D448</v>
          </cell>
          <cell r="H1967" t="str">
            <v xml:space="preserve"> </v>
          </cell>
          <cell r="I1967" t="str">
            <v>81</v>
          </cell>
        </row>
        <row r="1968">
          <cell r="A1968" t="str">
            <v>808030</v>
          </cell>
          <cell r="B1968" t="str">
            <v>Prepaid Insurance</v>
          </cell>
          <cell r="D1968" t="str">
            <v>Whitworth, Gary L.</v>
          </cell>
          <cell r="E1968" t="str">
            <v>E40</v>
          </cell>
          <cell r="F1968" t="str">
            <v>S12</v>
          </cell>
          <cell r="G1968" t="str">
            <v>D448</v>
          </cell>
          <cell r="H1968" t="str">
            <v xml:space="preserve"> </v>
          </cell>
          <cell r="I1968" t="str">
            <v>81</v>
          </cell>
        </row>
        <row r="1969">
          <cell r="A1969" t="str">
            <v>808055</v>
          </cell>
          <cell r="B1969" t="str">
            <v>Lockbox Receipts</v>
          </cell>
          <cell r="D1969" t="str">
            <v>Whitworth, Gary L.</v>
          </cell>
          <cell r="E1969" t="str">
            <v>E40</v>
          </cell>
          <cell r="F1969" t="str">
            <v>S12</v>
          </cell>
          <cell r="G1969" t="str">
            <v>D448</v>
          </cell>
          <cell r="H1969" t="str">
            <v xml:space="preserve"> </v>
          </cell>
          <cell r="I1969" t="str">
            <v>81</v>
          </cell>
        </row>
        <row r="1970">
          <cell r="A1970" t="str">
            <v>808093</v>
          </cell>
          <cell r="B1970" t="str">
            <v>A/R Cardinal Glennon</v>
          </cell>
          <cell r="D1970" t="str">
            <v>Whitworth, Gary L.</v>
          </cell>
          <cell r="E1970" t="str">
            <v>E40</v>
          </cell>
          <cell r="F1970" t="str">
            <v>S12</v>
          </cell>
          <cell r="G1970" t="str">
            <v>D448</v>
          </cell>
          <cell r="H1970" t="str">
            <v xml:space="preserve"> </v>
          </cell>
          <cell r="I1970" t="str">
            <v>81</v>
          </cell>
        </row>
        <row r="1971">
          <cell r="A1971" t="str">
            <v>808108</v>
          </cell>
          <cell r="B1971" t="str">
            <v>Unapplied Cash</v>
          </cell>
          <cell r="D1971" t="str">
            <v>Whitworth, Gary L.</v>
          </cell>
          <cell r="E1971" t="str">
            <v>E40</v>
          </cell>
          <cell r="F1971" t="str">
            <v>S12</v>
          </cell>
          <cell r="G1971" t="str">
            <v>D448</v>
          </cell>
          <cell r="H1971" t="str">
            <v xml:space="preserve"> </v>
          </cell>
          <cell r="I1971" t="str">
            <v>81</v>
          </cell>
        </row>
        <row r="1972">
          <cell r="A1972" t="str">
            <v>808113</v>
          </cell>
          <cell r="B1972" t="str">
            <v>SLUCare Misc A/R</v>
          </cell>
          <cell r="D1972" t="str">
            <v>Whitworth, Gary L.</v>
          </cell>
          <cell r="E1972" t="str">
            <v>E40</v>
          </cell>
          <cell r="F1972" t="str">
            <v>S12</v>
          </cell>
          <cell r="G1972" t="str">
            <v>D448</v>
          </cell>
          <cell r="H1972" t="str">
            <v xml:space="preserve"> </v>
          </cell>
          <cell r="I1972" t="str">
            <v>81</v>
          </cell>
        </row>
        <row r="1973">
          <cell r="A1973" t="str">
            <v>808114</v>
          </cell>
          <cell r="B1973" t="str">
            <v>St Louis Renal Care</v>
          </cell>
          <cell r="D1973" t="str">
            <v>Whitworth, Gary L.</v>
          </cell>
          <cell r="E1973" t="str">
            <v>E40</v>
          </cell>
          <cell r="F1973" t="str">
            <v>S12</v>
          </cell>
          <cell r="G1973" t="str">
            <v>D448</v>
          </cell>
          <cell r="H1973" t="str">
            <v xml:space="preserve"> </v>
          </cell>
          <cell r="I1973" t="str">
            <v>81</v>
          </cell>
        </row>
        <row r="1974">
          <cell r="A1974" t="str">
            <v>808135</v>
          </cell>
          <cell r="B1974" t="str">
            <v>IDX A/R</v>
          </cell>
          <cell r="D1974" t="str">
            <v>Whitworth, Gary L.</v>
          </cell>
          <cell r="E1974" t="str">
            <v>E40</v>
          </cell>
          <cell r="F1974" t="str">
            <v>S12</v>
          </cell>
          <cell r="G1974" t="str">
            <v>D448</v>
          </cell>
          <cell r="H1974" t="str">
            <v xml:space="preserve"> </v>
          </cell>
          <cell r="I1974" t="str">
            <v>81</v>
          </cell>
        </row>
        <row r="1975">
          <cell r="A1975" t="str">
            <v>808149</v>
          </cell>
          <cell r="B1975" t="str">
            <v>SLUCare Charge Accrual</v>
          </cell>
          <cell r="D1975" t="str">
            <v>Whitworth, Gary L.</v>
          </cell>
          <cell r="E1975" t="str">
            <v>E40</v>
          </cell>
          <cell r="F1975" t="str">
            <v>S12</v>
          </cell>
          <cell r="G1975" t="str">
            <v>D448</v>
          </cell>
          <cell r="H1975" t="str">
            <v xml:space="preserve"> </v>
          </cell>
          <cell r="I1975" t="str">
            <v>81</v>
          </cell>
        </row>
        <row r="1976">
          <cell r="A1976" t="str">
            <v>808163</v>
          </cell>
          <cell r="B1976" t="str">
            <v>St. Mary's-STL Cty A/R</v>
          </cell>
          <cell r="D1976" t="str">
            <v>Whitworth, Gary L.</v>
          </cell>
          <cell r="E1976" t="str">
            <v>E40</v>
          </cell>
          <cell r="F1976" t="str">
            <v>S12</v>
          </cell>
          <cell r="G1976" t="str">
            <v>D448</v>
          </cell>
          <cell r="H1976" t="str">
            <v xml:space="preserve"> </v>
          </cell>
          <cell r="I1976" t="str">
            <v>81</v>
          </cell>
        </row>
        <row r="1977">
          <cell r="A1977" t="str">
            <v>808164</v>
          </cell>
          <cell r="B1977" t="str">
            <v>Tenet-STL Cty A/R</v>
          </cell>
          <cell r="D1977" t="str">
            <v>Whitworth, Gary L.</v>
          </cell>
          <cell r="E1977" t="str">
            <v>E40</v>
          </cell>
          <cell r="F1977" t="str">
            <v>S12</v>
          </cell>
          <cell r="G1977" t="str">
            <v>D448</v>
          </cell>
          <cell r="H1977" t="str">
            <v xml:space="preserve"> </v>
          </cell>
          <cell r="I1977" t="str">
            <v>81</v>
          </cell>
        </row>
        <row r="1978">
          <cell r="A1978" t="str">
            <v>808607</v>
          </cell>
          <cell r="B1978" t="str">
            <v>Deposits</v>
          </cell>
          <cell r="D1978" t="str">
            <v>Whitworth, Gary L.</v>
          </cell>
          <cell r="E1978" t="str">
            <v>E40</v>
          </cell>
          <cell r="F1978" t="str">
            <v>S12</v>
          </cell>
          <cell r="G1978" t="str">
            <v>D448</v>
          </cell>
          <cell r="H1978" t="str">
            <v xml:space="preserve"> </v>
          </cell>
          <cell r="I1978" t="str">
            <v>81</v>
          </cell>
        </row>
        <row r="1979">
          <cell r="A1979" t="str">
            <v>808608</v>
          </cell>
          <cell r="B1979" t="str">
            <v>Sec Deposit-Des Pere</v>
          </cell>
          <cell r="D1979" t="str">
            <v>Whitworth, Gary L.</v>
          </cell>
          <cell r="E1979" t="str">
            <v>E40</v>
          </cell>
          <cell r="F1979" t="str">
            <v>S12</v>
          </cell>
          <cell r="G1979" t="str">
            <v>D448</v>
          </cell>
          <cell r="H1979" t="str">
            <v xml:space="preserve"> </v>
          </cell>
          <cell r="I1979" t="str">
            <v>81</v>
          </cell>
        </row>
        <row r="1980">
          <cell r="A1980" t="str">
            <v>808650</v>
          </cell>
          <cell r="B1980" t="str">
            <v>Due From SSM-SLUH</v>
          </cell>
          <cell r="D1980" t="str">
            <v>Whitworth, Gary L.</v>
          </cell>
          <cell r="E1980" t="str">
            <v>E40</v>
          </cell>
          <cell r="F1980" t="str">
            <v>S12</v>
          </cell>
          <cell r="G1980" t="str">
            <v>D448</v>
          </cell>
          <cell r="H1980" t="str">
            <v xml:space="preserve"> </v>
          </cell>
          <cell r="I1980" t="str">
            <v>81</v>
          </cell>
        </row>
        <row r="1981">
          <cell r="A1981" t="str">
            <v>808658</v>
          </cell>
          <cell r="B1981" t="str">
            <v>Due From Tenet</v>
          </cell>
          <cell r="D1981" t="str">
            <v>Whitworth, Gary L.</v>
          </cell>
          <cell r="E1981" t="str">
            <v>E40</v>
          </cell>
          <cell r="F1981" t="str">
            <v>S12</v>
          </cell>
          <cell r="G1981" t="str">
            <v>D448</v>
          </cell>
          <cell r="H1981" t="str">
            <v xml:space="preserve"> </v>
          </cell>
          <cell r="I1981" t="str">
            <v>81</v>
          </cell>
        </row>
        <row r="1982">
          <cell r="A1982" t="str">
            <v>808710</v>
          </cell>
          <cell r="B1982" t="str">
            <v>West County Heart</v>
          </cell>
          <cell r="D1982" t="str">
            <v>Whitworth, Gary L.</v>
          </cell>
          <cell r="E1982" t="str">
            <v>E40</v>
          </cell>
          <cell r="F1982" t="str">
            <v>S12</v>
          </cell>
          <cell r="G1982" t="str">
            <v>D448</v>
          </cell>
          <cell r="H1982" t="str">
            <v xml:space="preserve"> </v>
          </cell>
          <cell r="I1982" t="str">
            <v>81</v>
          </cell>
        </row>
        <row r="1983">
          <cell r="A1983" t="str">
            <v>808760</v>
          </cell>
          <cell r="B1983" t="str">
            <v>Metabolic Screening</v>
          </cell>
          <cell r="D1983" t="str">
            <v>Whitworth, Gary L.</v>
          </cell>
          <cell r="E1983" t="str">
            <v>E40</v>
          </cell>
          <cell r="F1983" t="str">
            <v>S12</v>
          </cell>
          <cell r="G1983" t="str">
            <v>D448</v>
          </cell>
          <cell r="H1983" t="str">
            <v xml:space="preserve"> </v>
          </cell>
          <cell r="I1983" t="str">
            <v>81</v>
          </cell>
        </row>
        <row r="1984">
          <cell r="A1984" t="str">
            <v>808769</v>
          </cell>
          <cell r="B1984" t="str">
            <v>Student Health</v>
          </cell>
          <cell r="D1984" t="str">
            <v>Whitworth, Gary L.</v>
          </cell>
          <cell r="E1984" t="str">
            <v>E40</v>
          </cell>
          <cell r="F1984" t="str">
            <v>S12</v>
          </cell>
          <cell r="G1984" t="str">
            <v>D448</v>
          </cell>
          <cell r="H1984" t="str">
            <v xml:space="preserve"> </v>
          </cell>
          <cell r="I1984" t="str">
            <v>81</v>
          </cell>
        </row>
        <row r="1985">
          <cell r="A1985" t="str">
            <v>808774</v>
          </cell>
          <cell r="B1985" t="str">
            <v>Psychology</v>
          </cell>
          <cell r="D1985" t="str">
            <v>Whitworth, Gary L.</v>
          </cell>
          <cell r="E1985" t="str">
            <v>E40</v>
          </cell>
          <cell r="F1985" t="str">
            <v>S12</v>
          </cell>
          <cell r="G1985" t="str">
            <v>D448</v>
          </cell>
          <cell r="H1985" t="str">
            <v xml:space="preserve"> </v>
          </cell>
          <cell r="I1985" t="str">
            <v>81</v>
          </cell>
        </row>
        <row r="1986">
          <cell r="A1986" t="str">
            <v>808775</v>
          </cell>
          <cell r="B1986" t="str">
            <v>Ryan White Part C Program</v>
          </cell>
          <cell r="D1986" t="str">
            <v>Whitworth, Gary L.</v>
          </cell>
          <cell r="E1986" t="str">
            <v>E40</v>
          </cell>
          <cell r="F1986" t="str">
            <v>S12</v>
          </cell>
          <cell r="G1986" t="str">
            <v>D448</v>
          </cell>
          <cell r="H1986" t="str">
            <v xml:space="preserve"> </v>
          </cell>
          <cell r="I1986" t="str">
            <v>81</v>
          </cell>
        </row>
        <row r="1987">
          <cell r="A1987" t="str">
            <v>808776</v>
          </cell>
          <cell r="B1987" t="str">
            <v>Ryan White Part D Program</v>
          </cell>
          <cell r="D1987" t="str">
            <v>Whitworth, Gary L.</v>
          </cell>
          <cell r="E1987" t="str">
            <v>E40</v>
          </cell>
          <cell r="F1987" t="str">
            <v>S12</v>
          </cell>
          <cell r="G1987" t="str">
            <v>D448</v>
          </cell>
          <cell r="H1987" t="str">
            <v xml:space="preserve"> </v>
          </cell>
          <cell r="I1987" t="str">
            <v>81</v>
          </cell>
        </row>
        <row r="1988">
          <cell r="A1988" t="str">
            <v>808817</v>
          </cell>
          <cell r="B1988" t="str">
            <v>FHS Building Improv</v>
          </cell>
          <cell r="D1988" t="str">
            <v>Whitworth, Gary L.</v>
          </cell>
          <cell r="E1988" t="str">
            <v>E40</v>
          </cell>
          <cell r="F1988" t="str">
            <v>S12</v>
          </cell>
          <cell r="G1988" t="str">
            <v>D448</v>
          </cell>
          <cell r="H1988" t="str">
            <v xml:space="preserve"> </v>
          </cell>
          <cell r="I1988" t="str">
            <v>81</v>
          </cell>
        </row>
        <row r="1989">
          <cell r="A1989" t="str">
            <v>808818</v>
          </cell>
          <cell r="B1989" t="str">
            <v>FHS Leasehold Improv</v>
          </cell>
          <cell r="D1989" t="str">
            <v>Whitworth, Gary L.</v>
          </cell>
          <cell r="E1989" t="str">
            <v>E40</v>
          </cell>
          <cell r="F1989" t="str">
            <v>S12</v>
          </cell>
          <cell r="G1989" t="str">
            <v>D448</v>
          </cell>
          <cell r="H1989" t="str">
            <v xml:space="preserve"> </v>
          </cell>
          <cell r="I1989" t="str">
            <v>81</v>
          </cell>
        </row>
        <row r="1990">
          <cell r="A1990" t="str">
            <v>808841</v>
          </cell>
          <cell r="B1990" t="str">
            <v>Major Movable Equip</v>
          </cell>
          <cell r="D1990" t="str">
            <v>Whitworth, Gary L.</v>
          </cell>
          <cell r="E1990" t="str">
            <v>E40</v>
          </cell>
          <cell r="F1990" t="str">
            <v>S12</v>
          </cell>
          <cell r="G1990" t="str">
            <v>D448</v>
          </cell>
          <cell r="H1990" t="str">
            <v xml:space="preserve"> </v>
          </cell>
          <cell r="I1990" t="str">
            <v>81</v>
          </cell>
        </row>
        <row r="1991">
          <cell r="A1991" t="str">
            <v>808842</v>
          </cell>
          <cell r="B1991" t="str">
            <v>FHS Major Movable Eq</v>
          </cell>
          <cell r="D1991" t="str">
            <v>Whitworth, Gary L.</v>
          </cell>
          <cell r="E1991" t="str">
            <v>E40</v>
          </cell>
          <cell r="F1991" t="str">
            <v>S12</v>
          </cell>
          <cell r="G1991" t="str">
            <v>D448</v>
          </cell>
          <cell r="H1991" t="str">
            <v xml:space="preserve"> </v>
          </cell>
          <cell r="I1991" t="str">
            <v>81</v>
          </cell>
        </row>
        <row r="1992">
          <cell r="A1992" t="str">
            <v>808844</v>
          </cell>
          <cell r="B1992" t="str">
            <v>SLUCare Fd Bldg Impr</v>
          </cell>
          <cell r="D1992" t="str">
            <v>Whitworth, Gary L.</v>
          </cell>
          <cell r="E1992" t="str">
            <v>E40</v>
          </cell>
          <cell r="F1992" t="str">
            <v>S12</v>
          </cell>
          <cell r="G1992" t="str">
            <v>D448</v>
          </cell>
          <cell r="H1992" t="str">
            <v xml:space="preserve"> </v>
          </cell>
          <cell r="I1992" t="str">
            <v>81</v>
          </cell>
        </row>
        <row r="1993">
          <cell r="A1993" t="str">
            <v>808845</v>
          </cell>
          <cell r="B1993" t="str">
            <v>Des Peres Leasehold</v>
          </cell>
          <cell r="D1993" t="str">
            <v>Whitworth, Gary L.</v>
          </cell>
          <cell r="E1993" t="str">
            <v>E40</v>
          </cell>
          <cell r="F1993" t="str">
            <v>S12</v>
          </cell>
          <cell r="G1993" t="str">
            <v>D448</v>
          </cell>
          <cell r="H1993" t="str">
            <v xml:space="preserve"> </v>
          </cell>
          <cell r="I1993" t="str">
            <v>81</v>
          </cell>
        </row>
        <row r="1994">
          <cell r="A1994" t="str">
            <v>808846</v>
          </cell>
          <cell r="B1994" t="str">
            <v>Des Peres Equipment</v>
          </cell>
          <cell r="D1994" t="str">
            <v>Whitworth, Gary L.</v>
          </cell>
          <cell r="E1994" t="str">
            <v>E40</v>
          </cell>
          <cell r="F1994" t="str">
            <v>S12</v>
          </cell>
          <cell r="G1994" t="str">
            <v>D448</v>
          </cell>
          <cell r="H1994" t="str">
            <v xml:space="preserve"> </v>
          </cell>
          <cell r="I1994" t="str">
            <v>81</v>
          </cell>
        </row>
        <row r="1995">
          <cell r="A1995" t="str">
            <v>808847</v>
          </cell>
          <cell r="B1995" t="str">
            <v>Cancer Ctr Leasehold</v>
          </cell>
          <cell r="D1995" t="str">
            <v>Whitworth, Gary L.</v>
          </cell>
          <cell r="E1995" t="str">
            <v>E40</v>
          </cell>
          <cell r="F1995" t="str">
            <v>S12</v>
          </cell>
          <cell r="G1995" t="str">
            <v>D448</v>
          </cell>
          <cell r="H1995" t="str">
            <v xml:space="preserve"> </v>
          </cell>
          <cell r="I1995" t="str">
            <v>81</v>
          </cell>
        </row>
        <row r="1996">
          <cell r="A1996" t="str">
            <v>808848</v>
          </cell>
          <cell r="B1996" t="str">
            <v>Cancer Ctr Equipment</v>
          </cell>
          <cell r="D1996" t="str">
            <v>Whitworth, Gary L.</v>
          </cell>
          <cell r="E1996" t="str">
            <v>E40</v>
          </cell>
          <cell r="F1996" t="str">
            <v>S12</v>
          </cell>
          <cell r="G1996" t="str">
            <v>D448</v>
          </cell>
          <cell r="H1996" t="str">
            <v xml:space="preserve"> </v>
          </cell>
          <cell r="I1996" t="str">
            <v>81</v>
          </cell>
        </row>
        <row r="1997">
          <cell r="A1997" t="str">
            <v>808851</v>
          </cell>
          <cell r="B1997" t="str">
            <v>SLUCare CIP</v>
          </cell>
          <cell r="D1997" t="str">
            <v>Whitworth, Gary L.</v>
          </cell>
          <cell r="E1997" t="str">
            <v>E40</v>
          </cell>
          <cell r="F1997" t="str">
            <v>S12</v>
          </cell>
          <cell r="G1997" t="str">
            <v>D448</v>
          </cell>
          <cell r="H1997" t="str">
            <v xml:space="preserve"> </v>
          </cell>
          <cell r="I1997" t="str">
            <v>81</v>
          </cell>
        </row>
        <row r="1998">
          <cell r="A1998" t="str">
            <v>808913</v>
          </cell>
          <cell r="B1998" t="str">
            <v>Accrued A/P</v>
          </cell>
          <cell r="D1998" t="str">
            <v>Whitworth, Gary L.</v>
          </cell>
          <cell r="E1998" t="str">
            <v>E40</v>
          </cell>
          <cell r="F1998" t="str">
            <v>S12</v>
          </cell>
          <cell r="G1998" t="str">
            <v>D448</v>
          </cell>
          <cell r="H1998" t="str">
            <v xml:space="preserve"> </v>
          </cell>
          <cell r="I1998" t="str">
            <v>81</v>
          </cell>
        </row>
        <row r="1999">
          <cell r="A1999" t="str">
            <v>808916</v>
          </cell>
          <cell r="B1999" t="str">
            <v>Accrued Vacation</v>
          </cell>
          <cell r="D1999" t="str">
            <v>Whitworth, Gary L.</v>
          </cell>
          <cell r="E1999" t="str">
            <v>E40</v>
          </cell>
          <cell r="F1999" t="str">
            <v>S12</v>
          </cell>
          <cell r="G1999" t="str">
            <v>D448</v>
          </cell>
          <cell r="H1999" t="str">
            <v xml:space="preserve"> </v>
          </cell>
          <cell r="I1999" t="str">
            <v>81</v>
          </cell>
        </row>
        <row r="2000">
          <cell r="A2000" t="str">
            <v>808923</v>
          </cell>
          <cell r="B2000" t="str">
            <v>Other Misc A/P</v>
          </cell>
          <cell r="D2000" t="str">
            <v>Whitworth, Gary L.</v>
          </cell>
          <cell r="E2000" t="str">
            <v>E40</v>
          </cell>
          <cell r="F2000" t="str">
            <v>S12</v>
          </cell>
          <cell r="G2000" t="str">
            <v>D448</v>
          </cell>
          <cell r="H2000" t="str">
            <v xml:space="preserve"> </v>
          </cell>
          <cell r="I2000" t="str">
            <v>81</v>
          </cell>
        </row>
        <row r="2001">
          <cell r="A2001" t="str">
            <v>808928</v>
          </cell>
          <cell r="B2001" t="str">
            <v>Incentive Pay</v>
          </cell>
          <cell r="D2001" t="str">
            <v>Whitworth, Gary L.</v>
          </cell>
          <cell r="E2001" t="str">
            <v>E40</v>
          </cell>
          <cell r="F2001" t="str">
            <v>S12</v>
          </cell>
          <cell r="G2001" t="str">
            <v>D448</v>
          </cell>
          <cell r="H2001" t="str">
            <v xml:space="preserve"> </v>
          </cell>
          <cell r="I2001" t="str">
            <v>81</v>
          </cell>
        </row>
        <row r="2002">
          <cell r="A2002" t="str">
            <v>808929</v>
          </cell>
          <cell r="B2002" t="str">
            <v>Due To Tenet</v>
          </cell>
          <cell r="D2002" t="str">
            <v>Whitworth, Gary L.</v>
          </cell>
          <cell r="E2002" t="str">
            <v>E40</v>
          </cell>
          <cell r="F2002" t="str">
            <v>S12</v>
          </cell>
          <cell r="G2002" t="str">
            <v>D448</v>
          </cell>
          <cell r="H2002" t="str">
            <v xml:space="preserve"> </v>
          </cell>
          <cell r="I2002" t="str">
            <v>81</v>
          </cell>
        </row>
        <row r="2003">
          <cell r="A2003" t="str">
            <v>808930</v>
          </cell>
          <cell r="B2003" t="str">
            <v>Due to SSM-SLUH</v>
          </cell>
          <cell r="D2003" t="str">
            <v>Whitworth, Gary L.</v>
          </cell>
          <cell r="E2003" t="str">
            <v>E40</v>
          </cell>
          <cell r="F2003" t="str">
            <v>S12</v>
          </cell>
          <cell r="G2003" t="str">
            <v>D448</v>
          </cell>
          <cell r="H2003" t="str">
            <v xml:space="preserve"> </v>
          </cell>
          <cell r="I2003" t="str">
            <v>81</v>
          </cell>
        </row>
        <row r="2004">
          <cell r="A2004" t="str">
            <v>808937</v>
          </cell>
          <cell r="B2004" t="str">
            <v>St Mary's-STL Cty A/P</v>
          </cell>
          <cell r="D2004" t="str">
            <v>Whitworth, Gary L.</v>
          </cell>
          <cell r="E2004" t="str">
            <v>E40</v>
          </cell>
          <cell r="F2004" t="str">
            <v>S12</v>
          </cell>
          <cell r="G2004" t="str">
            <v>D448</v>
          </cell>
          <cell r="H2004" t="str">
            <v xml:space="preserve"> </v>
          </cell>
          <cell r="I2004" t="str">
            <v>81</v>
          </cell>
        </row>
        <row r="2005">
          <cell r="A2005" t="str">
            <v>808938</v>
          </cell>
          <cell r="B2005" t="str">
            <v>Tenet-STL Cty A/P</v>
          </cell>
          <cell r="D2005" t="str">
            <v>Whitworth, Gary L.</v>
          </cell>
          <cell r="E2005" t="str">
            <v>E40</v>
          </cell>
          <cell r="F2005" t="str">
            <v>S12</v>
          </cell>
          <cell r="G2005" t="str">
            <v>D448</v>
          </cell>
          <cell r="H2005" t="str">
            <v xml:space="preserve"> </v>
          </cell>
          <cell r="I2005" t="str">
            <v>81</v>
          </cell>
        </row>
        <row r="2006">
          <cell r="A2006" t="str">
            <v>808951</v>
          </cell>
          <cell r="B2006" t="str">
            <v>Est Self Ins Tail</v>
          </cell>
          <cell r="D2006" t="str">
            <v>Whitworth, Gary L.</v>
          </cell>
          <cell r="E2006" t="str">
            <v>E40</v>
          </cell>
          <cell r="F2006" t="str">
            <v>S12</v>
          </cell>
          <cell r="G2006" t="str">
            <v>D448</v>
          </cell>
          <cell r="H2006" t="str">
            <v xml:space="preserve"> </v>
          </cell>
          <cell r="I2006" t="str">
            <v>81</v>
          </cell>
        </row>
        <row r="2007">
          <cell r="A2007" t="str">
            <v>808961</v>
          </cell>
          <cell r="B2007" t="str">
            <v>Deferred Charges-Umg</v>
          </cell>
          <cell r="D2007" t="str">
            <v>Leisure, Theresa M.</v>
          </cell>
          <cell r="E2007" t="str">
            <v>E40</v>
          </cell>
          <cell r="F2007" t="str">
            <v>S12</v>
          </cell>
          <cell r="G2007" t="str">
            <v>D448</v>
          </cell>
          <cell r="H2007" t="str">
            <v xml:space="preserve"> </v>
          </cell>
          <cell r="I2007" t="str">
            <v>81</v>
          </cell>
        </row>
        <row r="2008">
          <cell r="A2008" t="str">
            <v>888340</v>
          </cell>
          <cell r="B2008" t="str">
            <v>Finance</v>
          </cell>
          <cell r="D2008" t="str">
            <v>Whitworth, Gary L.</v>
          </cell>
          <cell r="E2008" t="str">
            <v>E40</v>
          </cell>
          <cell r="F2008" t="str">
            <v>S12</v>
          </cell>
          <cell r="G2008" t="str">
            <v>D448</v>
          </cell>
          <cell r="H2008" t="str">
            <v xml:space="preserve"> </v>
          </cell>
          <cell r="I2008" t="str">
            <v>81</v>
          </cell>
        </row>
        <row r="2009">
          <cell r="A2009" t="str">
            <v>888350</v>
          </cell>
          <cell r="B2009" t="str">
            <v>VERP</v>
          </cell>
          <cell r="D2009" t="str">
            <v>Whitworth, Gary L.</v>
          </cell>
          <cell r="E2009" t="str">
            <v>E40</v>
          </cell>
          <cell r="F2009" t="str">
            <v>S12</v>
          </cell>
          <cell r="G2009" t="str">
            <v>D448</v>
          </cell>
          <cell r="H2009" t="str">
            <v xml:space="preserve"> </v>
          </cell>
          <cell r="I2009" t="str">
            <v>81</v>
          </cell>
        </row>
        <row r="2010">
          <cell r="A2010" t="str">
            <v>888888</v>
          </cell>
          <cell r="B2010" t="str">
            <v>SLUCare</v>
          </cell>
          <cell r="D2010" t="str">
            <v>Haney, Gregory K.</v>
          </cell>
          <cell r="E2010" t="str">
            <v>E40</v>
          </cell>
          <cell r="F2010" t="str">
            <v>S12</v>
          </cell>
          <cell r="G2010" t="str">
            <v>D448</v>
          </cell>
          <cell r="H2010" t="str">
            <v xml:space="preserve"> </v>
          </cell>
          <cell r="I2010" t="str">
            <v>81</v>
          </cell>
        </row>
        <row r="2011">
          <cell r="A2011" t="str">
            <v>888240</v>
          </cell>
          <cell r="B2011" t="str">
            <v>Human Resources</v>
          </cell>
          <cell r="D2011" t="str">
            <v>Whitworth, Gary L.</v>
          </cell>
          <cell r="E2011" t="str">
            <v>E40</v>
          </cell>
          <cell r="F2011" t="str">
            <v>S12</v>
          </cell>
          <cell r="G2011" t="str">
            <v>D449</v>
          </cell>
          <cell r="H2011" t="str">
            <v xml:space="preserve"> </v>
          </cell>
          <cell r="I2011" t="str">
            <v>81</v>
          </cell>
        </row>
        <row r="2012">
          <cell r="A2012" t="str">
            <v>888370</v>
          </cell>
          <cell r="B2012" t="str">
            <v>Information Systems</v>
          </cell>
          <cell r="D2012" t="str">
            <v>Whitworth, Gary L.</v>
          </cell>
          <cell r="E2012" t="str">
            <v>E40</v>
          </cell>
          <cell r="F2012" t="str">
            <v>S12</v>
          </cell>
          <cell r="G2012" t="str">
            <v>D450</v>
          </cell>
          <cell r="H2012" t="str">
            <v xml:space="preserve"> </v>
          </cell>
          <cell r="I2012" t="str">
            <v>81</v>
          </cell>
        </row>
        <row r="2013">
          <cell r="A2013" t="str">
            <v>888281</v>
          </cell>
          <cell r="B2013" t="str">
            <v>Legal</v>
          </cell>
          <cell r="D2013" t="str">
            <v>Whitworth, Gary L.</v>
          </cell>
          <cell r="E2013" t="str">
            <v>E40</v>
          </cell>
          <cell r="F2013" t="str">
            <v>S12</v>
          </cell>
          <cell r="G2013" t="str">
            <v>D451</v>
          </cell>
          <cell r="H2013" t="str">
            <v xml:space="preserve"> </v>
          </cell>
          <cell r="I2013" t="str">
            <v>81</v>
          </cell>
        </row>
        <row r="2014">
          <cell r="A2014" t="str">
            <v>888206</v>
          </cell>
          <cell r="B2014" t="str">
            <v>Compliance Office</v>
          </cell>
          <cell r="D2014" t="str">
            <v>Whitworth, Gary L.</v>
          </cell>
          <cell r="E2014" t="str">
            <v>E40</v>
          </cell>
          <cell r="F2014" t="str">
            <v>S12</v>
          </cell>
          <cell r="G2014" t="str">
            <v>D452</v>
          </cell>
          <cell r="H2014" t="str">
            <v xml:space="preserve"> </v>
          </cell>
          <cell r="I2014" t="str">
            <v>81</v>
          </cell>
        </row>
        <row r="2015">
          <cell r="A2015" t="str">
            <v>888390</v>
          </cell>
          <cell r="B2015" t="str">
            <v>Mailroom</v>
          </cell>
          <cell r="D2015" t="str">
            <v>Whitworth, Gary L.</v>
          </cell>
          <cell r="E2015" t="str">
            <v>E40</v>
          </cell>
          <cell r="F2015" t="str">
            <v>S12</v>
          </cell>
          <cell r="G2015" t="str">
            <v>D453</v>
          </cell>
          <cell r="H2015" t="str">
            <v xml:space="preserve"> </v>
          </cell>
          <cell r="I2015" t="str">
            <v>81</v>
          </cell>
        </row>
        <row r="2016">
          <cell r="A2016" t="str">
            <v>202379</v>
          </cell>
          <cell r="B2016" t="str">
            <v>SLUCare Marketing Cancer Ctr</v>
          </cell>
          <cell r="D2016" t="str">
            <v>Stubblefield, J. A.</v>
          </cell>
          <cell r="E2016" t="str">
            <v>E40</v>
          </cell>
          <cell r="F2016" t="str">
            <v>S12</v>
          </cell>
          <cell r="G2016" t="str">
            <v>D454</v>
          </cell>
          <cell r="H2016" t="str">
            <v xml:space="preserve"> </v>
          </cell>
          <cell r="I2016" t="str">
            <v>21</v>
          </cell>
        </row>
        <row r="2017">
          <cell r="A2017" t="str">
            <v>888220</v>
          </cell>
          <cell r="B2017" t="str">
            <v>Marketing</v>
          </cell>
          <cell r="D2017" t="str">
            <v>Stubblefield, J. A.</v>
          </cell>
          <cell r="E2017" t="str">
            <v>E40</v>
          </cell>
          <cell r="F2017" t="str">
            <v>S12</v>
          </cell>
          <cell r="G2017" t="str">
            <v>D454</v>
          </cell>
          <cell r="H2017" t="str">
            <v xml:space="preserve"> </v>
          </cell>
          <cell r="I2017" t="str">
            <v>81</v>
          </cell>
        </row>
        <row r="2018">
          <cell r="A2018" t="str">
            <v>888380</v>
          </cell>
          <cell r="B2018" t="str">
            <v>SLUCare-ITS</v>
          </cell>
          <cell r="D2018" t="str">
            <v>Whitworth, Gary L.</v>
          </cell>
          <cell r="E2018" t="str">
            <v>E40</v>
          </cell>
          <cell r="F2018" t="str">
            <v>S12</v>
          </cell>
          <cell r="G2018" t="str">
            <v>D455</v>
          </cell>
          <cell r="H2018" t="str">
            <v xml:space="preserve"> </v>
          </cell>
          <cell r="I2018" t="str">
            <v>81</v>
          </cell>
        </row>
        <row r="2019">
          <cell r="A2019" t="str">
            <v>888318</v>
          </cell>
          <cell r="B2019" t="str">
            <v>Ovrhd Mngmnt Action</v>
          </cell>
          <cell r="D2019" t="str">
            <v>Whitworth, Gary L.</v>
          </cell>
          <cell r="E2019" t="str">
            <v>E40</v>
          </cell>
          <cell r="F2019" t="str">
            <v>S12</v>
          </cell>
          <cell r="G2019" t="str">
            <v>D462</v>
          </cell>
          <cell r="H2019" t="str">
            <v xml:space="preserve"> </v>
          </cell>
          <cell r="I2019" t="str">
            <v>81</v>
          </cell>
        </row>
        <row r="2020">
          <cell r="A2020" t="str">
            <v>886948</v>
          </cell>
          <cell r="B2020" t="str">
            <v>Call Center</v>
          </cell>
          <cell r="D2020" t="str">
            <v>Fisher, Peggy A.</v>
          </cell>
          <cell r="E2020" t="str">
            <v>E40</v>
          </cell>
          <cell r="F2020" t="str">
            <v>S12</v>
          </cell>
          <cell r="G2020" t="str">
            <v>D465</v>
          </cell>
          <cell r="H2020" t="str">
            <v xml:space="preserve"> </v>
          </cell>
          <cell r="I2020" t="str">
            <v>81</v>
          </cell>
        </row>
        <row r="2021">
          <cell r="A2021" t="str">
            <v>202307</v>
          </cell>
          <cell r="B2021" t="str">
            <v>Trnsl Srv Hear Imprd</v>
          </cell>
          <cell r="D2021" t="str">
            <v>Moore, Mary W.</v>
          </cell>
          <cell r="E2021" t="str">
            <v>E40</v>
          </cell>
          <cell r="F2021" t="str">
            <v>S12</v>
          </cell>
          <cell r="G2021" t="str">
            <v>D466</v>
          </cell>
          <cell r="H2021" t="str">
            <v xml:space="preserve"> </v>
          </cell>
          <cell r="I2021" t="str">
            <v>21</v>
          </cell>
        </row>
        <row r="2022">
          <cell r="A2022" t="str">
            <v>202872</v>
          </cell>
          <cell r="B2022" t="str">
            <v>SLUH Aux Prescript</v>
          </cell>
          <cell r="D2022" t="str">
            <v>Whitworth, Gary L.</v>
          </cell>
          <cell r="E2022" t="str">
            <v>E40</v>
          </cell>
          <cell r="F2022" t="str">
            <v>S12</v>
          </cell>
          <cell r="G2022" t="str">
            <v>D466</v>
          </cell>
          <cell r="H2022" t="str">
            <v xml:space="preserve"> </v>
          </cell>
          <cell r="I2022" t="str">
            <v>21</v>
          </cell>
        </row>
        <row r="2023">
          <cell r="A2023" t="str">
            <v>203164</v>
          </cell>
          <cell r="B2023" t="str">
            <v>Rx for Recovery</v>
          </cell>
          <cell r="D2023" t="str">
            <v>Moore, Mary W.</v>
          </cell>
          <cell r="E2023" t="str">
            <v>E40</v>
          </cell>
          <cell r="F2023" t="str">
            <v>S12</v>
          </cell>
          <cell r="G2023" t="str">
            <v>D466</v>
          </cell>
          <cell r="H2023" t="str">
            <v xml:space="preserve"> </v>
          </cell>
          <cell r="I2023" t="str">
            <v>21</v>
          </cell>
        </row>
        <row r="2024">
          <cell r="A2024" t="str">
            <v>887811</v>
          </cell>
          <cell r="B2024" t="str">
            <v>SLUCare Building Opertns</v>
          </cell>
          <cell r="D2024" t="str">
            <v>Clay, Martin M.</v>
          </cell>
          <cell r="E2024" t="str">
            <v>E40</v>
          </cell>
          <cell r="F2024" t="str">
            <v>S12</v>
          </cell>
          <cell r="G2024" t="str">
            <v>D466</v>
          </cell>
          <cell r="H2024" t="str">
            <v xml:space="preserve"> </v>
          </cell>
          <cell r="I2024" t="str">
            <v>81</v>
          </cell>
        </row>
        <row r="2025">
          <cell r="A2025" t="str">
            <v>887816</v>
          </cell>
          <cell r="B2025" t="str">
            <v>SLUCare Des Peres Bld Op</v>
          </cell>
          <cell r="D2025" t="str">
            <v>Clay, Martin M.</v>
          </cell>
          <cell r="E2025" t="str">
            <v>E40</v>
          </cell>
          <cell r="F2025" t="str">
            <v>S12</v>
          </cell>
          <cell r="G2025" t="str">
            <v>D466</v>
          </cell>
          <cell r="H2025" t="str">
            <v xml:space="preserve"> </v>
          </cell>
          <cell r="I2025" t="str">
            <v>81</v>
          </cell>
        </row>
        <row r="2026">
          <cell r="A2026" t="str">
            <v>887817</v>
          </cell>
          <cell r="B2026" t="str">
            <v>Drummond Bldg Ops</v>
          </cell>
          <cell r="D2026" t="str">
            <v>Clay, Martin M.</v>
          </cell>
          <cell r="E2026" t="str">
            <v>E40</v>
          </cell>
          <cell r="F2026" t="str">
            <v>S12</v>
          </cell>
          <cell r="G2026" t="str">
            <v>D466</v>
          </cell>
          <cell r="H2026" t="str">
            <v xml:space="preserve"> </v>
          </cell>
          <cell r="I2026" t="str">
            <v>81</v>
          </cell>
        </row>
        <row r="2027">
          <cell r="A2027" t="str">
            <v>887815</v>
          </cell>
          <cell r="B2027" t="str">
            <v>SLUCare Ambul Care Med</v>
          </cell>
          <cell r="D2027" t="str">
            <v>Heaney, Robert M.</v>
          </cell>
          <cell r="E2027" t="str">
            <v>E40</v>
          </cell>
          <cell r="F2027" t="str">
            <v>S12</v>
          </cell>
          <cell r="G2027" t="str">
            <v>D467</v>
          </cell>
          <cell r="H2027" t="str">
            <v xml:space="preserve"> </v>
          </cell>
          <cell r="I2027" t="str">
            <v>81</v>
          </cell>
        </row>
        <row r="2028">
          <cell r="A2028" t="str">
            <v>808849</v>
          </cell>
          <cell r="B2028" t="str">
            <v>EHR Project</v>
          </cell>
          <cell r="D2028" t="str">
            <v>Whitworth, Gary L.</v>
          </cell>
          <cell r="E2028" t="str">
            <v>E40</v>
          </cell>
          <cell r="F2028" t="str">
            <v>S12</v>
          </cell>
          <cell r="G2028" t="str">
            <v>D468</v>
          </cell>
          <cell r="H2028" t="str">
            <v xml:space="preserve"> </v>
          </cell>
          <cell r="I2028" t="str">
            <v>81</v>
          </cell>
        </row>
        <row r="2029">
          <cell r="A2029" t="str">
            <v>887823</v>
          </cell>
          <cell r="B2029" t="str">
            <v>Medical Records-EHR</v>
          </cell>
          <cell r="D2029" t="str">
            <v>Patil, Nilesh</v>
          </cell>
          <cell r="E2029" t="str">
            <v>E40</v>
          </cell>
          <cell r="F2029" t="str">
            <v>S12</v>
          </cell>
          <cell r="G2029" t="str">
            <v>D468</v>
          </cell>
          <cell r="H2029" t="str">
            <v xml:space="preserve"> </v>
          </cell>
          <cell r="I2029" t="str">
            <v>81</v>
          </cell>
        </row>
        <row r="2030">
          <cell r="A2030" t="str">
            <v>Total number of Active Funds: 2022</v>
          </cell>
        </row>
        <row r="2031">
          <cell r="A2031" t="str">
            <v>Run Date: Mar 18, 2019</v>
          </cell>
          <cell r="H2031" t="str">
            <v>Run Time: 12:30:53 PM</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7 Estimated Forecast"/>
      <sheetName val="JMT"/>
      <sheetName val="Summary by Grouping"/>
      <sheetName val="Summary by Division"/>
      <sheetName val="Variance"/>
      <sheetName val="Rollup File"/>
      <sheetName val="Groupings (2)"/>
      <sheetName val="Transaction Level Detail"/>
      <sheetName val="Dept Clinical Benefits - Sept"/>
      <sheetName val="CARE Supp Budget"/>
      <sheetName val="CARE Payment"/>
      <sheetName val="Groupings"/>
    </sheetNames>
    <sheetDataSet>
      <sheetData sheetId="0">
        <row r="7">
          <cell r="I7">
            <v>-69248812.88000001</v>
          </cell>
        </row>
      </sheetData>
      <sheetData sheetId="1" refreshError="1"/>
      <sheetData sheetId="2">
        <row r="12">
          <cell r="AB12">
            <v>-17312203.220000003</v>
          </cell>
        </row>
      </sheetData>
      <sheetData sheetId="3">
        <row r="3">
          <cell r="D3">
            <v>3</v>
          </cell>
        </row>
      </sheetData>
      <sheetData sheetId="4">
        <row r="8">
          <cell r="B8" t="str">
            <v>Clinical Departments</v>
          </cell>
        </row>
      </sheetData>
      <sheetData sheetId="5">
        <row r="88">
          <cell r="S88">
            <v>-57027628.983920053</v>
          </cell>
        </row>
      </sheetData>
      <sheetData sheetId="6" refreshError="1"/>
      <sheetData sheetId="7" refreshError="1"/>
      <sheetData sheetId="8" refreshError="1"/>
      <sheetData sheetId="9" refreshError="1"/>
      <sheetData sheetId="10" refreshError="1"/>
      <sheetData sheetId="1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et Strader" refreshedDate="44238.573371874998" createdVersion="6" refreshedVersion="6" minRefreshableVersion="3" recordCount="498" xr:uid="{00000000-000A-0000-FFFF-FFFF05000000}">
  <cacheSource type="worksheet">
    <worksheetSource ref="A1:AF499" sheet="FY20 Actuals"/>
  </cacheSource>
  <cacheFields count="32">
    <cacheField name="Journal" numFmtId="0">
      <sharedItems/>
    </cacheField>
    <cacheField name="Ledger Account" numFmtId="0">
      <sharedItems/>
    </cacheField>
    <cacheField name="Fund" numFmtId="0">
      <sharedItems/>
    </cacheField>
    <cacheField name="Cost Center" numFmtId="0">
      <sharedItems count="6">
        <s v="D308 Shared Services"/>
        <s v="D028 Financial Planning &amp; Budget"/>
        <s v="D012 VP and Chief Financial Officer"/>
        <s v="D060 Business Services"/>
        <s v="D010 Controller"/>
        <s v="D020 Treasury &amp; Investments"/>
      </sharedItems>
    </cacheField>
    <cacheField name="Function" numFmtId="0">
      <sharedItems/>
    </cacheField>
    <cacheField name="Activity Code" numFmtId="0">
      <sharedItems containsBlank="1"/>
    </cacheField>
    <cacheField name="Spend Category as Worktag" numFmtId="0">
      <sharedItems containsBlank="1" count="48">
        <s v="Telephone Charges"/>
        <s v="Fringe Benefits Allocated"/>
        <s v="PT Staff Hourly"/>
        <s v="FT Staff Salaried"/>
        <s v="FT Staff Supplemental Pay"/>
        <m/>
        <s v="Computer Equipment/Software"/>
        <s v="Other Supplies"/>
        <s v="Xerox Managed Print Services"/>
        <s v="Local Meals"/>
        <s v="Subscriptions/Periodicals"/>
        <s v="Postage/Shipping"/>
        <s v="Telephone Long Distance"/>
        <s v="ITS Minor Computer Software/Equipment"/>
        <s v="Clinical Supplies"/>
        <s v="Cleaning Supplies"/>
        <s v="Teaching and Research Supplies"/>
        <s v="Mail Room"/>
        <s v="Outside Printing"/>
        <s v="FT Staff Hourly"/>
        <s v="Repairs/Contracts-Equipment Maintenance"/>
        <s v="Office Supplies"/>
        <s v="Airfare Domestic"/>
        <s v="Travel Other Domestic"/>
        <s v="Transportation Foreign"/>
        <s v="Transportation Domestic"/>
        <s v="Meals Domestic"/>
        <s v="Meals Foreign"/>
        <s v="Lodging Foreign"/>
        <s v="Lodging Domestic"/>
        <s v="Student Labor General"/>
        <s v="Office Equipment/Furniture"/>
        <s v="Machine Shop"/>
        <s v="Subscription Services"/>
        <s v="Taxes(Non Fringe)"/>
        <s v="Professional Service"/>
        <s v="Non-Travel Miscellaneous"/>
        <s v="Local Business Meeting/Workshop-Seminar-Conference"/>
        <s v="Rent Software Fees"/>
        <s v="Employment"/>
        <s v="Permits/Licenses/Abstracts"/>
        <s v="Seminar Fees/Registration Domestic"/>
        <s v="FICA-Employer Expense"/>
        <s v="AD&amp;D Benefit"/>
        <s v="Fringe Benefit Expense-Medical Insurance UHC Plus"/>
        <s v="Fringe Benefit Expense-Long-Term Disability Insurance"/>
        <s v="Life Insurance - Employer Expense"/>
        <s v="Retirement Plan Employer Expense"/>
      </sharedItems>
    </cacheField>
    <cacheField name="Spend Category Hierarchy" numFmtId="0">
      <sharedItems count="24">
        <s v="Inter-Departmental Services"/>
        <s v="Fringe Benefits Allocated"/>
        <s v="PT Staff"/>
        <s v="FT Staff"/>
        <s v="Expense Recovery"/>
        <s v="Furniture and Equipment"/>
        <s v="Supplies"/>
        <s v="Printing and Duplicating"/>
        <s v="Local Business"/>
        <s v="Books,Subscriptions,Periodicals"/>
        <s v="Communications"/>
        <s v="Clinical Supplies"/>
        <s v="Routine Maintenance Materials"/>
        <s v="Equipment Maintenance"/>
        <s v="Domestic Travel"/>
        <s v="Foreign Travel"/>
        <s v="Student Labor"/>
        <s v="Taxes"/>
        <s v="Purchased Services"/>
        <s v="Other Expenses"/>
        <s v="Rentals"/>
        <s v="Dues &amp; Memberships"/>
        <s v="Fringe Benefits Expense"/>
        <s v="Accounts Payable"/>
      </sharedItems>
    </cacheField>
    <cacheField name="Revenue Category" numFmtId="0">
      <sharedItems containsBlank="1"/>
    </cacheField>
    <cacheField name="Line Memo" numFmtId="0">
      <sharedItems containsBlank="1"/>
    </cacheField>
    <cacheField name="Accounting Date" numFmtId="14">
      <sharedItems containsSemiMixedTypes="0" containsNonDate="0" containsDate="1" containsString="0" minDate="2019-07-31T00:00:00" maxDate="2020-07-01T00:00:00"/>
    </cacheField>
    <cacheField name="Operational Transaction" numFmtId="0">
      <sharedItems containsNonDate="0" containsString="0" containsBlank="1"/>
    </cacheField>
    <cacheField name="Journal Number" numFmtId="0">
      <sharedItems containsBlank="1"/>
    </cacheField>
    <cacheField name="External Reference ID" numFmtId="0">
      <sharedItems containsNonDate="0" containsString="0" containsBlank="1"/>
    </cacheField>
    <cacheField name="Source" numFmtId="0">
      <sharedItems/>
    </cacheField>
    <cacheField name="Ledger" numFmtId="0">
      <sharedItems/>
    </cacheField>
    <cacheField name="Ledger Debit minus Credit" numFmtId="164">
      <sharedItems containsSemiMixedTypes="0" containsString="0" containsNumber="1" minValue="-18849.25" maxValue="92149.66"/>
    </cacheField>
    <cacheField name="Book Code" numFmtId="0">
      <sharedItems containsNonDate="0" containsString="0" containsBlank="1"/>
    </cacheField>
    <cacheField name="Cost Center Hierarchy L5" numFmtId="0">
      <sharedItems/>
    </cacheField>
    <cacheField name="Specialty" numFmtId="0">
      <sharedItems containsNonDate="0" containsString="0" containsBlank="1"/>
    </cacheField>
    <cacheField name="Assignee" numFmtId="0">
      <sharedItems containsNonDate="0" containsString="0" containsBlank="1"/>
    </cacheField>
    <cacheField name="Journal Source" numFmtId="0">
      <sharedItems/>
    </cacheField>
    <cacheField name="Cost Center2" numFmtId="0">
      <sharedItems/>
    </cacheField>
    <cacheField name="Fund2" numFmtId="0">
      <sharedItems/>
    </cacheField>
    <cacheField name="Gift" numFmtId="0">
      <sharedItems containsNonDate="0" containsString="0" containsBlank="1"/>
    </cacheField>
    <cacheField name="Grant" numFmtId="0">
      <sharedItems containsNonDate="0" containsString="0" containsBlank="1"/>
    </cacheField>
    <cacheField name="Program" numFmtId="0">
      <sharedItems containsNonDate="0" containsString="0" containsBlank="1" count="1">
        <m/>
      </sharedItems>
    </cacheField>
    <cacheField name="Project" numFmtId="0">
      <sharedItems containsNonDate="0" containsString="0" containsBlank="1"/>
    </cacheField>
    <cacheField name="Spend Category as Worktag2" numFmtId="0">
      <sharedItems containsBlank="1"/>
    </cacheField>
    <cacheField name="Revenue Category2" numFmtId="0">
      <sharedItems containsBlank="1"/>
    </cacheField>
    <cacheField name="Ledger Account2" numFmtId="0">
      <sharedItems/>
    </cacheField>
    <cacheField name="Period"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et Strader" refreshedDate="44238.573372106483" createdVersion="6" refreshedVersion="6" minRefreshableVersion="3" recordCount="32" xr:uid="{00000000-000A-0000-FFFF-FFFF06000000}">
  <cacheSource type="worksheet">
    <worksheetSource ref="A1:G33" sheet="FY21 Budget"/>
  </cacheSource>
  <cacheFields count="7">
    <cacheField name="Cost Center or Cost Center Hierarchy for Plan" numFmtId="0">
      <sharedItems count="6">
        <s v="D010 Controller"/>
        <s v="D012 VP and Chief Financial Officer"/>
        <s v="D020 Treasury &amp; Investments"/>
        <s v="D028 Financial Planning &amp; Budget"/>
        <s v="D060 Business Services"/>
        <s v="D308 Shared Services"/>
      </sharedItems>
    </cacheField>
    <cacheField name="Ledger/Summary Account" numFmtId="0">
      <sharedItems/>
    </cacheField>
    <cacheField name="Spend Category or Spend Category Hierarchy for Plan" numFmtId="0">
      <sharedItems count="20">
        <s v="FT Staff Hourly"/>
        <s v="FT Staff Salaried"/>
        <s v="Fringe Benefits Allocated"/>
        <s v="FT Staff Supplemental Pay"/>
        <s v="Federal Work Study"/>
        <s v="Student Labor General"/>
        <s v="Books,Subscriptions,Periodicals"/>
        <s v="Communications"/>
        <s v="Dues &amp; Memberships"/>
        <s v="Equipment Maintenance"/>
        <s v="Furniture and Equipment"/>
        <s v="Inter-Departmental Services"/>
        <s v="Printing and Duplicating"/>
        <s v="Purchased Services"/>
        <s v="Rentals"/>
        <s v="Supplies"/>
        <s v="Travel and Related"/>
        <s v="Expense Recovery"/>
        <s v="PT Staff Hourly"/>
        <s v="(Blank)" u="1"/>
      </sharedItems>
    </cacheField>
    <cacheField name="Revenue Category or Revenue Category Hierarchy for Plan" numFmtId="0">
      <sharedItems/>
    </cacheField>
    <cacheField name="Program or Program Hierarchy for Plan" numFmtId="0">
      <sharedItems count="1">
        <s v="(Blank)"/>
      </sharedItems>
    </cacheField>
    <cacheField name="01 - July" numFmtId="164">
      <sharedItems containsSemiMixedTypes="0" containsString="0" containsNumber="1" minValue="-232977" maxValue="1177386.72"/>
    </cacheField>
    <cacheField name="Sum of Ledger/Budget Debit minus Credit" numFmtId="164">
      <sharedItems containsSemiMixedTypes="0" containsString="0" containsNumber="1" minValue="-232977" maxValue="1177386.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8">
  <r>
    <s v="JE-000000021 - Saint Louis University - 05/31/2020"/>
    <s v="5120:Inter-Departmental Services"/>
    <s v="11 Operating Fund"/>
    <x v="0"/>
    <s v="15 Institutional Support"/>
    <m/>
    <x v="0"/>
    <x v="0"/>
    <m/>
    <s v="124513-771011"/>
    <d v="2020-05-31T00:00:00"/>
    <m/>
    <s v="JE-000000021"/>
    <m/>
    <s v="Conversion"/>
    <s v="Actuals"/>
    <n v="40"/>
    <m/>
    <s v="S45 Financial Management"/>
    <m/>
    <m/>
    <s v="Conversion"/>
    <s v="D308 Shared Services"/>
    <s v="11 Operating Fund"/>
    <m/>
    <m/>
    <x v="0"/>
    <m/>
    <s v="Telephone Charges"/>
    <m/>
    <s v="5120:Inter-Departmental Services"/>
    <s v="11 - May"/>
  </r>
  <r>
    <s v="JE-000000021 - Saint Louis University - 05/31/2020"/>
    <s v="5010:Fringe Benefits Allocated"/>
    <s v="11 Operating Fund"/>
    <x v="0"/>
    <s v="15 Institutional Support"/>
    <m/>
    <x v="1"/>
    <x v="1"/>
    <m/>
    <s v="124513-690000"/>
    <d v="2020-05-31T00:00:00"/>
    <m/>
    <s v="JE-000000021"/>
    <m/>
    <s v="Conversion"/>
    <s v="Actuals"/>
    <n v="6865.92"/>
    <m/>
    <s v="S45 Financial Management"/>
    <m/>
    <m/>
    <s v="Conversion"/>
    <s v="D308 Shared Services"/>
    <s v="11 Operating Fund"/>
    <m/>
    <m/>
    <x v="0"/>
    <m/>
    <s v="Fringe Benefits Allocated"/>
    <m/>
    <s v="5010:Fringe Benefits Allocated"/>
    <s v="11 - May"/>
  </r>
  <r>
    <s v="JE-000000021 - Saint Louis University - 05/31/2020"/>
    <s v="5000:Salaries and Wages"/>
    <s v="11 Operating Fund"/>
    <x v="0"/>
    <s v="15 Institutional Support"/>
    <m/>
    <x v="2"/>
    <x v="2"/>
    <m/>
    <s v="124513-651000"/>
    <d v="2020-05-31T00:00:00"/>
    <m/>
    <s v="JE-000000021"/>
    <m/>
    <s v="Conversion"/>
    <s v="Actuals"/>
    <n v="3239.09"/>
    <m/>
    <s v="S45 Financial Management"/>
    <m/>
    <m/>
    <s v="Conversion"/>
    <s v="D308 Shared Services"/>
    <s v="11 Operating Fund"/>
    <m/>
    <m/>
    <x v="0"/>
    <m/>
    <s v="PT Staff Hourly"/>
    <m/>
    <s v="5000:Salaries and Wages"/>
    <s v="11 - May"/>
  </r>
  <r>
    <s v="JE-000000021 - Saint Louis University - 05/31/2020"/>
    <s v="5000:Salaries and Wages"/>
    <s v="11 Operating Fund"/>
    <x v="0"/>
    <s v="15 Institutional Support"/>
    <m/>
    <x v="3"/>
    <x v="3"/>
    <m/>
    <s v="124513-647000"/>
    <d v="2020-05-31T00:00:00"/>
    <m/>
    <s v="JE-000000021"/>
    <m/>
    <s v="Conversion"/>
    <s v="Actuals"/>
    <n v="19115.060000000001"/>
    <m/>
    <s v="S45 Financial Management"/>
    <m/>
    <m/>
    <s v="Conversion"/>
    <s v="D308 Shared Services"/>
    <s v="11 Operating Fund"/>
    <m/>
    <m/>
    <x v="0"/>
    <m/>
    <s v="FT Staff Salaried"/>
    <m/>
    <s v="5000:Salaries and Wages"/>
    <s v="11 - May"/>
  </r>
  <r>
    <s v="JE-000000021 - Saint Louis University - 05/31/2020"/>
    <s v="5120:Inter-Departmental Services"/>
    <s v="11 Operating Fund"/>
    <x v="1"/>
    <s v="15 Institutional Support"/>
    <m/>
    <x v="0"/>
    <x v="0"/>
    <m/>
    <s v="124505-771011"/>
    <d v="2020-05-31T00:00:00"/>
    <m/>
    <s v="JE-000000021"/>
    <m/>
    <s v="Conversion"/>
    <s v="Actuals"/>
    <n v="40"/>
    <m/>
    <s v="S45 Financial Management"/>
    <m/>
    <m/>
    <s v="Conversion"/>
    <s v="D028 Financial Planning &amp; Budget"/>
    <s v="11 Operating Fund"/>
    <m/>
    <m/>
    <x v="0"/>
    <m/>
    <s v="Telephone Charges"/>
    <m/>
    <s v="5120:Inter-Departmental Services"/>
    <s v="11 - May"/>
  </r>
  <r>
    <s v="JE-000000021 - Saint Louis University - 05/31/2020"/>
    <s v="5010:Fringe Benefits Allocated"/>
    <s v="11 Operating Fund"/>
    <x v="1"/>
    <s v="15 Institutional Support"/>
    <m/>
    <x v="1"/>
    <x v="1"/>
    <m/>
    <s v="124505-690000"/>
    <d v="2020-05-31T00:00:00"/>
    <m/>
    <s v="JE-000000021"/>
    <m/>
    <s v="Conversion"/>
    <s v="Actuals"/>
    <n v="11249.24"/>
    <m/>
    <s v="S45 Financial Management"/>
    <m/>
    <m/>
    <s v="Conversion"/>
    <s v="D028 Financial Planning &amp; Budget"/>
    <s v="11 Operating Fund"/>
    <m/>
    <m/>
    <x v="0"/>
    <m/>
    <s v="Fringe Benefits Allocated"/>
    <m/>
    <s v="5010:Fringe Benefits Allocated"/>
    <s v="11 - May"/>
  </r>
  <r>
    <s v="JE-000000021 - Saint Louis University - 05/31/2020"/>
    <s v="5000:Salaries and Wages"/>
    <s v="11 Operating Fund"/>
    <x v="1"/>
    <s v="15 Institutional Support"/>
    <m/>
    <x v="3"/>
    <x v="3"/>
    <m/>
    <s v="124505-647000"/>
    <d v="2020-05-31T00:00:00"/>
    <m/>
    <s v="JE-000000021"/>
    <m/>
    <s v="Conversion"/>
    <s v="Actuals"/>
    <n v="33690.19"/>
    <m/>
    <s v="S45 Financial Management"/>
    <m/>
    <m/>
    <s v="Conversion"/>
    <s v="D028 Financial Planning &amp; Budget"/>
    <s v="11 Operating Fund"/>
    <m/>
    <m/>
    <x v="0"/>
    <m/>
    <s v="FT Staff Salaried"/>
    <m/>
    <s v="5000:Salaries and Wages"/>
    <s v="11 - May"/>
  </r>
  <r>
    <s v="JE-000000021 - Saint Louis University - 05/31/2020"/>
    <s v="5000:Salaries and Wages"/>
    <s v="11 Operating Fund"/>
    <x v="1"/>
    <s v="15 Institutional Support"/>
    <m/>
    <x v="4"/>
    <x v="3"/>
    <m/>
    <s v="124505-643000"/>
    <d v="2020-05-31T00:00:00"/>
    <m/>
    <s v="JE-000000021"/>
    <m/>
    <s v="Conversion"/>
    <s v="Actuals"/>
    <n v="300"/>
    <m/>
    <s v="S45 Financial Management"/>
    <m/>
    <m/>
    <s v="Conversion"/>
    <s v="D028 Financial Planning &amp; Budget"/>
    <s v="11 Operating Fund"/>
    <m/>
    <m/>
    <x v="0"/>
    <m/>
    <s v="FT Staff Supplemental Pay"/>
    <m/>
    <s v="5000:Salaries and Wages"/>
    <s v="11 - May"/>
  </r>
  <r>
    <s v="JE-000000021 - Saint Louis University - 05/31/2020"/>
    <s v="5133:Expense Recovery"/>
    <s v="11 Operating Fund"/>
    <x v="2"/>
    <s v="15 Institutional Support"/>
    <m/>
    <x v="5"/>
    <x v="4"/>
    <s v="SLUCare Recoveries (920700)"/>
    <s v="124504-920700"/>
    <d v="2020-05-31T00:00:00"/>
    <m/>
    <s v="JE-000000021"/>
    <m/>
    <s v="Conversion"/>
    <s v="Actuals"/>
    <n v="-18849.25"/>
    <m/>
    <s v="S45 Financial Management"/>
    <m/>
    <m/>
    <s v="Conversion"/>
    <s v="D012 VP and Chief Financial Officer"/>
    <s v="11 Operating Fund"/>
    <m/>
    <m/>
    <x v="0"/>
    <m/>
    <m/>
    <s v="SLUCare Recoveries (920700)"/>
    <s v="5133:Expense Recovery"/>
    <s v="11 - May"/>
  </r>
  <r>
    <s v="JE-000000021 - Saint Louis University - 05/31/2020"/>
    <s v="5120:Inter-Departmental Services"/>
    <s v="11 Operating Fund"/>
    <x v="2"/>
    <s v="15 Institutional Support"/>
    <m/>
    <x v="0"/>
    <x v="0"/>
    <m/>
    <s v="124504-771011"/>
    <d v="2020-05-31T00:00:00"/>
    <m/>
    <s v="JE-000000021"/>
    <m/>
    <s v="Conversion"/>
    <s v="Actuals"/>
    <n v="160"/>
    <m/>
    <s v="S45 Financial Management"/>
    <m/>
    <m/>
    <s v="Conversion"/>
    <s v="D012 VP and Chief Financial Officer"/>
    <s v="11 Operating Fund"/>
    <m/>
    <m/>
    <x v="0"/>
    <m/>
    <s v="Telephone Charges"/>
    <m/>
    <s v="5120:Inter-Departmental Services"/>
    <s v="11 - May"/>
  </r>
  <r>
    <s v="JE-000000021 - Saint Louis University - 05/31/2020"/>
    <s v="5113:Furniture and Equipment"/>
    <s v="11 Operating Fund"/>
    <x v="2"/>
    <s v="15 Institutional Support"/>
    <m/>
    <x v="6"/>
    <x v="5"/>
    <m/>
    <s v="124504-757500"/>
    <d v="2020-05-31T00:00:00"/>
    <m/>
    <s v="JE-000000021"/>
    <m/>
    <s v="Conversion"/>
    <s v="Actuals"/>
    <n v="107.95"/>
    <m/>
    <s v="S45 Financial Management"/>
    <m/>
    <m/>
    <s v="Conversion"/>
    <s v="D012 VP and Chief Financial Officer"/>
    <s v="11 Operating Fund"/>
    <m/>
    <m/>
    <x v="0"/>
    <m/>
    <s v="Computer Equipment/Software"/>
    <m/>
    <s v="5113:Furniture and Equipment"/>
    <s v="11 - May"/>
  </r>
  <r>
    <s v="JE-000000021 - Saint Louis University - 05/31/2020"/>
    <s v="5112:Supplies"/>
    <s v="11 Operating Fund"/>
    <x v="2"/>
    <s v="15 Institutional Support"/>
    <m/>
    <x v="7"/>
    <x v="6"/>
    <m/>
    <s v="124504-756000"/>
    <d v="2020-05-31T00:00:00"/>
    <m/>
    <s v="JE-000000021"/>
    <m/>
    <s v="Conversion"/>
    <s v="Actuals"/>
    <n v="230.59"/>
    <m/>
    <s v="S45 Financial Management"/>
    <m/>
    <m/>
    <s v="Conversion"/>
    <s v="D012 VP and Chief Financial Officer"/>
    <s v="11 Operating Fund"/>
    <m/>
    <m/>
    <x v="0"/>
    <m/>
    <s v="Other Supplies"/>
    <m/>
    <s v="5112:Supplies"/>
    <s v="11 - May"/>
  </r>
  <r>
    <s v="JE-000000021 - Saint Louis University - 05/31/2020"/>
    <s v="5110:Printing and Duplicating"/>
    <s v="11 Operating Fund"/>
    <x v="2"/>
    <s v="15 Institutional Support"/>
    <m/>
    <x v="8"/>
    <x v="7"/>
    <m/>
    <s v="124504-744210"/>
    <d v="2020-05-31T00:00:00"/>
    <m/>
    <s v="JE-000000021"/>
    <m/>
    <s v="Conversion"/>
    <s v="Actuals"/>
    <n v="653.05999999999995"/>
    <m/>
    <s v="S45 Financial Management"/>
    <m/>
    <m/>
    <s v="Conversion"/>
    <s v="D012 VP and Chief Financial Officer"/>
    <s v="11 Operating Fund"/>
    <m/>
    <m/>
    <x v="0"/>
    <m/>
    <s v="Xerox Managed Print Services"/>
    <m/>
    <s v="5110:Printing and Duplicating"/>
    <s v="11 - May"/>
  </r>
  <r>
    <s v="JE-000000021 - Saint Louis University - 05/31/2020"/>
    <s v="5104:Local Business"/>
    <s v="11 Operating Fund"/>
    <x v="2"/>
    <s v="15 Institutional Support"/>
    <m/>
    <x v="9"/>
    <x v="8"/>
    <m/>
    <s v="124504-737000"/>
    <d v="2020-05-31T00:00:00"/>
    <m/>
    <s v="JE-000000021"/>
    <m/>
    <s v="Conversion"/>
    <s v="Actuals"/>
    <n v="7"/>
    <m/>
    <s v="S45 Financial Management"/>
    <m/>
    <m/>
    <s v="Conversion"/>
    <s v="D012 VP and Chief Financial Officer"/>
    <s v="11 Operating Fund"/>
    <m/>
    <m/>
    <x v="0"/>
    <m/>
    <s v="Local Meals"/>
    <m/>
    <s v="5104:Local Business"/>
    <s v="11 - May"/>
  </r>
  <r>
    <s v="JE-000000021 - Saint Louis University - 05/31/2020"/>
    <s v="5102:Books,Subscriptions,Periodicals"/>
    <s v="11 Operating Fund"/>
    <x v="2"/>
    <s v="15 Institutional Support"/>
    <m/>
    <x v="10"/>
    <x v="9"/>
    <m/>
    <s v="124504-722400"/>
    <d v="2020-05-31T00:00:00"/>
    <m/>
    <s v="JE-000000021"/>
    <m/>
    <s v="Conversion"/>
    <s v="Actuals"/>
    <n v="47.27"/>
    <m/>
    <s v="S45 Financial Management"/>
    <m/>
    <m/>
    <s v="Conversion"/>
    <s v="D012 VP and Chief Financial Officer"/>
    <s v="11 Operating Fund"/>
    <m/>
    <m/>
    <x v="0"/>
    <m/>
    <s v="Subscriptions/Periodicals"/>
    <m/>
    <s v="5102:Books,Subscriptions,Periodicals"/>
    <s v="11 - May"/>
  </r>
  <r>
    <s v="JE-000000021 - Saint Louis University - 05/31/2020"/>
    <s v="5100:Communications"/>
    <s v="11 Operating Fund"/>
    <x v="2"/>
    <s v="15 Institutional Support"/>
    <m/>
    <x v="11"/>
    <x v="10"/>
    <m/>
    <s v="124504-715000"/>
    <d v="2020-05-31T00:00:00"/>
    <m/>
    <s v="JE-000000021"/>
    <m/>
    <s v="Conversion"/>
    <s v="Actuals"/>
    <n v="79.05"/>
    <m/>
    <s v="S45 Financial Management"/>
    <m/>
    <m/>
    <s v="Conversion"/>
    <s v="D012 VP and Chief Financial Officer"/>
    <s v="11 Operating Fund"/>
    <m/>
    <m/>
    <x v="0"/>
    <m/>
    <s v="Postage/Shipping"/>
    <m/>
    <s v="5100:Communications"/>
    <s v="11 - May"/>
  </r>
  <r>
    <s v="JE-000000021 - Saint Louis University - 05/31/2020"/>
    <s v="5100:Communications"/>
    <s v="11 Operating Fund"/>
    <x v="2"/>
    <s v="15 Institutional Support"/>
    <m/>
    <x v="12"/>
    <x v="10"/>
    <m/>
    <s v="124504-714000"/>
    <d v="2020-05-31T00:00:00"/>
    <m/>
    <s v="JE-000000021"/>
    <m/>
    <s v="Conversion"/>
    <s v="Actuals"/>
    <n v="31.72"/>
    <m/>
    <s v="S45 Financial Management"/>
    <m/>
    <m/>
    <s v="Conversion"/>
    <s v="D012 VP and Chief Financial Officer"/>
    <s v="11 Operating Fund"/>
    <m/>
    <m/>
    <x v="0"/>
    <m/>
    <s v="Telephone Long Distance"/>
    <m/>
    <s v="5100:Communications"/>
    <s v="11 - May"/>
  </r>
  <r>
    <s v="JE-000000021 - Saint Louis University - 05/31/2020"/>
    <s v="5010:Fringe Benefits Allocated"/>
    <s v="11 Operating Fund"/>
    <x v="2"/>
    <s v="15 Institutional Support"/>
    <m/>
    <x v="1"/>
    <x v="1"/>
    <m/>
    <s v="124504-690000"/>
    <d v="2020-05-31T00:00:00"/>
    <m/>
    <s v="JE-000000021"/>
    <m/>
    <s v="Conversion"/>
    <s v="Actuals"/>
    <n v="15779.8"/>
    <m/>
    <s v="S45 Financial Management"/>
    <m/>
    <m/>
    <s v="Conversion"/>
    <s v="D012 VP and Chief Financial Officer"/>
    <s v="11 Operating Fund"/>
    <m/>
    <m/>
    <x v="0"/>
    <m/>
    <s v="Fringe Benefits Allocated"/>
    <m/>
    <s v="5010:Fringe Benefits Allocated"/>
    <s v="11 - May"/>
  </r>
  <r>
    <s v="JE-000000021 - Saint Louis University - 05/31/2020"/>
    <s v="5000:Salaries and Wages"/>
    <s v="11 Operating Fund"/>
    <x v="2"/>
    <s v="15 Institutional Support"/>
    <m/>
    <x v="3"/>
    <x v="3"/>
    <m/>
    <s v="124504-647000"/>
    <d v="2020-05-31T00:00:00"/>
    <m/>
    <s v="JE-000000021"/>
    <m/>
    <s v="Conversion"/>
    <s v="Actuals"/>
    <n v="46668.6"/>
    <m/>
    <s v="S45 Financial Management"/>
    <m/>
    <m/>
    <s v="Conversion"/>
    <s v="D012 VP and Chief Financial Officer"/>
    <s v="11 Operating Fund"/>
    <m/>
    <m/>
    <x v="0"/>
    <m/>
    <s v="FT Staff Salaried"/>
    <m/>
    <s v="5000:Salaries and Wages"/>
    <s v="11 - May"/>
  </r>
  <r>
    <s v="JE-000000021 - Saint Louis University - 05/31/2020"/>
    <s v="5000:Salaries and Wages"/>
    <s v="11 Operating Fund"/>
    <x v="2"/>
    <s v="15 Institutional Support"/>
    <m/>
    <x v="4"/>
    <x v="3"/>
    <m/>
    <s v="124504-643000"/>
    <d v="2020-05-31T00:00:00"/>
    <m/>
    <s v="JE-000000021"/>
    <m/>
    <s v="Conversion"/>
    <s v="Actuals"/>
    <n v="1666.66"/>
    <m/>
    <s v="S45 Financial Management"/>
    <m/>
    <m/>
    <s v="Conversion"/>
    <s v="D012 VP and Chief Financial Officer"/>
    <s v="11 Operating Fund"/>
    <m/>
    <m/>
    <x v="0"/>
    <m/>
    <s v="FT Staff Supplemental Pay"/>
    <m/>
    <s v="5000:Salaries and Wages"/>
    <s v="11 - May"/>
  </r>
  <r>
    <s v="JE-000000021 - Saint Louis University - 05/31/2020"/>
    <s v="5133:Expense Recovery"/>
    <s v="11 Operating Fund"/>
    <x v="3"/>
    <s v="15 Institutional Support"/>
    <m/>
    <x v="5"/>
    <x v="4"/>
    <s v="External Expense Recovery (920600)"/>
    <s v="124503-920600"/>
    <d v="2020-05-31T00:00:00"/>
    <m/>
    <s v="JE-000000021"/>
    <m/>
    <s v="Conversion"/>
    <s v="Actuals"/>
    <n v="-1500"/>
    <m/>
    <s v="S45 Financial Management"/>
    <m/>
    <m/>
    <s v="Conversion"/>
    <s v="D060 Business Services"/>
    <s v="11 Operating Fund"/>
    <m/>
    <m/>
    <x v="0"/>
    <m/>
    <m/>
    <s v="External Expense Recovery (920600)"/>
    <s v="5133:Expense Recovery"/>
    <s v="11 - May"/>
  </r>
  <r>
    <s v="JE-000000021 - Saint Louis University - 05/31/2020"/>
    <s v="5120:Inter-Departmental Services"/>
    <s v="11 Operating Fund"/>
    <x v="3"/>
    <s v="15 Institutional Support"/>
    <m/>
    <x v="13"/>
    <x v="0"/>
    <m/>
    <s v="124503-771027"/>
    <d v="2020-05-31T00:00:00"/>
    <m/>
    <s v="JE-000000021"/>
    <m/>
    <s v="Conversion"/>
    <s v="Actuals"/>
    <n v="170"/>
    <m/>
    <s v="S45 Financial Management"/>
    <m/>
    <m/>
    <s v="Conversion"/>
    <s v="D060 Business Services"/>
    <s v="11 Operating Fund"/>
    <m/>
    <m/>
    <x v="0"/>
    <m/>
    <s v="ITS Minor Computer Software/Equipment"/>
    <m/>
    <s v="5120:Inter-Departmental Services"/>
    <s v="11 - May"/>
  </r>
  <r>
    <s v="JE-000000021 - Saint Louis University - 05/31/2020"/>
    <s v="5120:Inter-Departmental Services"/>
    <s v="11 Operating Fund"/>
    <x v="3"/>
    <s v="15 Institutional Support"/>
    <m/>
    <x v="0"/>
    <x v="0"/>
    <m/>
    <s v="124503-771011"/>
    <d v="2020-05-31T00:00:00"/>
    <m/>
    <s v="JE-000000021"/>
    <m/>
    <s v="Conversion"/>
    <s v="Actuals"/>
    <n v="160"/>
    <m/>
    <s v="S45 Financial Management"/>
    <m/>
    <m/>
    <s v="Conversion"/>
    <s v="D060 Business Services"/>
    <s v="11 Operating Fund"/>
    <m/>
    <m/>
    <x v="0"/>
    <m/>
    <s v="Telephone Charges"/>
    <m/>
    <s v="5120:Inter-Departmental Services"/>
    <s v="11 - May"/>
  </r>
  <r>
    <s v="JE-000000021 - Saint Louis University - 05/31/2020"/>
    <s v="5112:Supplies"/>
    <s v="11 Operating Fund"/>
    <x v="3"/>
    <s v="15 Institutional Support"/>
    <m/>
    <x v="14"/>
    <x v="11"/>
    <m/>
    <s v="124503-754000"/>
    <d v="2020-05-31T00:00:00"/>
    <m/>
    <s v="JE-000000021"/>
    <m/>
    <s v="Conversion"/>
    <s v="Actuals"/>
    <n v="3506.66"/>
    <m/>
    <s v="S45 Financial Management"/>
    <m/>
    <m/>
    <s v="Conversion"/>
    <s v="D060 Business Services"/>
    <s v="11 Operating Fund"/>
    <m/>
    <m/>
    <x v="0"/>
    <m/>
    <s v="Clinical Supplies"/>
    <m/>
    <s v="5112:Supplies"/>
    <s v="11 - May"/>
  </r>
  <r>
    <s v="JE-000000021 - Saint Louis University - 05/31/2020"/>
    <s v="5112:Supplies"/>
    <s v="11 Operating Fund"/>
    <x v="3"/>
    <s v="15 Institutional Support"/>
    <s v="COVID COVID-19"/>
    <x v="14"/>
    <x v="11"/>
    <m/>
    <s v="124503-754000-COVID"/>
    <d v="2020-05-31T00:00:00"/>
    <m/>
    <s v="JE-000000021"/>
    <m/>
    <s v="Conversion"/>
    <s v="Actuals"/>
    <n v="500.11"/>
    <m/>
    <s v="S45 Financial Management"/>
    <m/>
    <m/>
    <s v="Conversion"/>
    <s v="D060 Business Services"/>
    <s v="11 Operating Fund"/>
    <m/>
    <m/>
    <x v="0"/>
    <m/>
    <s v="Clinical Supplies"/>
    <m/>
    <s v="5112:Supplies"/>
    <s v="11 - May"/>
  </r>
  <r>
    <s v="JE-000000021 - Saint Louis University - 05/31/2020"/>
    <s v="5112:Supplies"/>
    <s v="11 Operating Fund"/>
    <x v="3"/>
    <s v="15 Institutional Support"/>
    <s v="COVID COVID-19"/>
    <x v="15"/>
    <x v="12"/>
    <m/>
    <s v="124503-753100-COVID"/>
    <d v="2020-05-31T00:00:00"/>
    <m/>
    <s v="JE-000000021"/>
    <m/>
    <s v="Conversion"/>
    <s v="Actuals"/>
    <n v="3841.2"/>
    <m/>
    <s v="S45 Financial Management"/>
    <m/>
    <m/>
    <s v="Conversion"/>
    <s v="D060 Business Services"/>
    <s v="11 Operating Fund"/>
    <m/>
    <m/>
    <x v="0"/>
    <m/>
    <s v="Cleaning Supplies"/>
    <m/>
    <s v="5112:Supplies"/>
    <s v="11 - May"/>
  </r>
  <r>
    <s v="JE-000000021 - Saint Louis University - 05/31/2020"/>
    <s v="5112:Supplies"/>
    <s v="11 Operating Fund"/>
    <x v="3"/>
    <s v="15 Institutional Support"/>
    <m/>
    <x v="16"/>
    <x v="6"/>
    <m/>
    <s v="124503-752000"/>
    <d v="2020-05-31T00:00:00"/>
    <m/>
    <s v="JE-000000021"/>
    <m/>
    <s v="Conversion"/>
    <s v="Actuals"/>
    <n v="23537.14"/>
    <m/>
    <s v="S45 Financial Management"/>
    <m/>
    <m/>
    <s v="Conversion"/>
    <s v="D060 Business Services"/>
    <s v="11 Operating Fund"/>
    <m/>
    <m/>
    <x v="0"/>
    <m/>
    <s v="Teaching and Research Supplies"/>
    <m/>
    <s v="5112:Supplies"/>
    <s v="11 - May"/>
  </r>
  <r>
    <s v="JE-000000021 - Saint Louis University - 05/31/2020"/>
    <s v="5112:Supplies"/>
    <s v="11 Operating Fund"/>
    <x v="3"/>
    <s v="15 Institutional Support"/>
    <s v="COVID COVID-19"/>
    <x v="16"/>
    <x v="6"/>
    <m/>
    <s v="124503-752000-COVID"/>
    <d v="2020-05-31T00:00:00"/>
    <m/>
    <s v="JE-000000021"/>
    <m/>
    <s v="Conversion"/>
    <s v="Actuals"/>
    <n v="-1551.1"/>
    <m/>
    <s v="S45 Financial Management"/>
    <m/>
    <m/>
    <s v="Conversion"/>
    <s v="D060 Business Services"/>
    <s v="11 Operating Fund"/>
    <m/>
    <m/>
    <x v="0"/>
    <m/>
    <s v="Teaching and Research Supplies"/>
    <m/>
    <s v="5112:Supplies"/>
    <s v="11 - May"/>
  </r>
  <r>
    <s v="JE-000000021 - Saint Louis University - 05/31/2020"/>
    <s v="5100:Communications"/>
    <s v="11 Operating Fund"/>
    <x v="3"/>
    <s v="15 Institutional Support"/>
    <m/>
    <x v="12"/>
    <x v="10"/>
    <m/>
    <s v="124503-714000"/>
    <d v="2020-05-31T00:00:00"/>
    <m/>
    <s v="JE-000000021"/>
    <m/>
    <s v="Conversion"/>
    <s v="Actuals"/>
    <n v="8.3800000000000008"/>
    <m/>
    <s v="S45 Financial Management"/>
    <m/>
    <m/>
    <s v="Conversion"/>
    <s v="D060 Business Services"/>
    <s v="11 Operating Fund"/>
    <m/>
    <m/>
    <x v="0"/>
    <m/>
    <s v="Telephone Long Distance"/>
    <m/>
    <s v="5100:Communications"/>
    <s v="11 - May"/>
  </r>
  <r>
    <s v="JE-000000021 - Saint Louis University - 05/31/2020"/>
    <s v="5010:Fringe Benefits Allocated"/>
    <s v="11 Operating Fund"/>
    <x v="3"/>
    <s v="15 Institutional Support"/>
    <m/>
    <x v="1"/>
    <x v="1"/>
    <m/>
    <s v="124503-690000"/>
    <d v="2020-05-31T00:00:00"/>
    <m/>
    <s v="JE-000000021"/>
    <m/>
    <s v="Conversion"/>
    <s v="Actuals"/>
    <n v="12488.3"/>
    <m/>
    <s v="S45 Financial Management"/>
    <m/>
    <m/>
    <s v="Conversion"/>
    <s v="D060 Business Services"/>
    <s v="11 Operating Fund"/>
    <m/>
    <m/>
    <x v="0"/>
    <m/>
    <s v="Fringe Benefits Allocated"/>
    <m/>
    <s v="5010:Fringe Benefits Allocated"/>
    <s v="11 - May"/>
  </r>
  <r>
    <s v="JE-000000021 - Saint Louis University - 05/31/2020"/>
    <s v="5000:Salaries and Wages"/>
    <s v="11 Operating Fund"/>
    <x v="3"/>
    <s v="15 Institutional Support"/>
    <m/>
    <x v="3"/>
    <x v="3"/>
    <m/>
    <s v="124503-647000"/>
    <d v="2020-05-31T00:00:00"/>
    <m/>
    <s v="JE-000000021"/>
    <m/>
    <s v="Conversion"/>
    <s v="Actuals"/>
    <n v="37416.68"/>
    <m/>
    <s v="S45 Financial Management"/>
    <m/>
    <m/>
    <s v="Conversion"/>
    <s v="D060 Business Services"/>
    <s v="11 Operating Fund"/>
    <m/>
    <m/>
    <x v="0"/>
    <m/>
    <s v="FT Staff Salaried"/>
    <m/>
    <s v="5000:Salaries and Wages"/>
    <s v="11 - May"/>
  </r>
  <r>
    <s v="JE-000000021 - Saint Louis University - 05/31/2020"/>
    <s v="5000:Salaries and Wages"/>
    <s v="11 Operating Fund"/>
    <x v="3"/>
    <s v="15 Institutional Support"/>
    <m/>
    <x v="4"/>
    <x v="3"/>
    <m/>
    <s v="124503-643000"/>
    <d v="2020-05-31T00:00:00"/>
    <m/>
    <s v="JE-000000021"/>
    <m/>
    <s v="Conversion"/>
    <s v="Actuals"/>
    <n v="300"/>
    <m/>
    <s v="S45 Financial Management"/>
    <m/>
    <m/>
    <s v="Conversion"/>
    <s v="D060 Business Services"/>
    <s v="11 Operating Fund"/>
    <m/>
    <m/>
    <x v="0"/>
    <m/>
    <s v="FT Staff Supplemental Pay"/>
    <m/>
    <s v="5000:Salaries and Wages"/>
    <s v="11 - May"/>
  </r>
  <r>
    <s v="JE-000000021 - Saint Louis University - 05/31/2020"/>
    <s v="5120:Inter-Departmental Services"/>
    <s v="11 Operating Fund"/>
    <x v="4"/>
    <s v="15 Institutional Support"/>
    <m/>
    <x v="17"/>
    <x v="0"/>
    <m/>
    <s v="124502-771100"/>
    <d v="2020-05-31T00:00:00"/>
    <m/>
    <s v="JE-000000021"/>
    <m/>
    <s v="Conversion"/>
    <s v="Actuals"/>
    <n v="1298.3800000000001"/>
    <m/>
    <s v="S45 Financial Management"/>
    <m/>
    <m/>
    <s v="Conversion"/>
    <s v="D010 Controller"/>
    <s v="11 Operating Fund"/>
    <m/>
    <m/>
    <x v="0"/>
    <m/>
    <s v="Mail Room"/>
    <m/>
    <s v="5120:Inter-Departmental Services"/>
    <s v="11 - May"/>
  </r>
  <r>
    <s v="JE-000000021 - Saint Louis University - 05/31/2020"/>
    <s v="5120:Inter-Departmental Services"/>
    <s v="11 Operating Fund"/>
    <x v="4"/>
    <s v="15 Institutional Support"/>
    <m/>
    <x v="0"/>
    <x v="0"/>
    <m/>
    <s v="124502-771011"/>
    <d v="2020-05-31T00:00:00"/>
    <m/>
    <s v="JE-000000021"/>
    <m/>
    <s v="Conversion"/>
    <s v="Actuals"/>
    <n v="120"/>
    <m/>
    <s v="S45 Financial Management"/>
    <m/>
    <m/>
    <s v="Conversion"/>
    <s v="D010 Controller"/>
    <s v="11 Operating Fund"/>
    <m/>
    <m/>
    <x v="0"/>
    <m/>
    <s v="Telephone Charges"/>
    <m/>
    <s v="5120:Inter-Departmental Services"/>
    <s v="11 - May"/>
  </r>
  <r>
    <s v="JE-000000021 - Saint Louis University - 05/31/2020"/>
    <s v="5110:Printing and Duplicating"/>
    <s v="11 Operating Fund"/>
    <x v="4"/>
    <s v="15 Institutional Support"/>
    <m/>
    <x v="18"/>
    <x v="7"/>
    <m/>
    <s v="124502-744100"/>
    <d v="2020-05-31T00:00:00"/>
    <m/>
    <s v="JE-000000021"/>
    <m/>
    <s v="Conversion"/>
    <s v="Actuals"/>
    <n v="2505"/>
    <m/>
    <s v="S45 Financial Management"/>
    <m/>
    <m/>
    <s v="Conversion"/>
    <s v="D010 Controller"/>
    <s v="11 Operating Fund"/>
    <m/>
    <m/>
    <x v="0"/>
    <m/>
    <s v="Outside Printing"/>
    <m/>
    <s v="5110:Printing and Duplicating"/>
    <s v="11 - May"/>
  </r>
  <r>
    <s v="JE-000000021 - Saint Louis University - 05/31/2020"/>
    <s v="5010:Fringe Benefits Allocated"/>
    <s v="11 Operating Fund"/>
    <x v="4"/>
    <s v="15 Institutional Support"/>
    <m/>
    <x v="1"/>
    <x v="1"/>
    <m/>
    <s v="124502-690000"/>
    <d v="2020-05-31T00:00:00"/>
    <m/>
    <s v="JE-000000021"/>
    <m/>
    <s v="Conversion"/>
    <s v="Actuals"/>
    <n v="33883.599999999999"/>
    <m/>
    <s v="S45 Financial Management"/>
    <m/>
    <m/>
    <s v="Conversion"/>
    <s v="D010 Controller"/>
    <s v="11 Operating Fund"/>
    <m/>
    <m/>
    <x v="0"/>
    <m/>
    <s v="Fringe Benefits Allocated"/>
    <m/>
    <s v="5010:Fringe Benefits Allocated"/>
    <s v="11 - May"/>
  </r>
  <r>
    <s v="JE-000000021 - Saint Louis University - 05/31/2020"/>
    <s v="5000:Salaries and Wages"/>
    <s v="11 Operating Fund"/>
    <x v="4"/>
    <s v="15 Institutional Support"/>
    <m/>
    <x v="3"/>
    <x v="3"/>
    <m/>
    <s v="124502-647000"/>
    <d v="2020-05-31T00:00:00"/>
    <m/>
    <s v="JE-000000021"/>
    <m/>
    <s v="Conversion"/>
    <s v="Actuals"/>
    <n v="89365.56"/>
    <m/>
    <s v="S45 Financial Management"/>
    <m/>
    <m/>
    <s v="Conversion"/>
    <s v="D010 Controller"/>
    <s v="11 Operating Fund"/>
    <m/>
    <m/>
    <x v="0"/>
    <m/>
    <s v="FT Staff Salaried"/>
    <m/>
    <s v="5000:Salaries and Wages"/>
    <s v="11 - May"/>
  </r>
  <r>
    <s v="JE-000000021 - Saint Louis University - 05/31/2020"/>
    <s v="5000:Salaries and Wages"/>
    <s v="11 Operating Fund"/>
    <x v="4"/>
    <s v="15 Institutional Support"/>
    <m/>
    <x v="19"/>
    <x v="3"/>
    <m/>
    <s v="124502-641000"/>
    <d v="2020-05-31T00:00:00"/>
    <m/>
    <s v="JE-000000021"/>
    <m/>
    <s v="Conversion"/>
    <s v="Actuals"/>
    <n v="12540"/>
    <m/>
    <s v="S45 Financial Management"/>
    <m/>
    <m/>
    <s v="Conversion"/>
    <s v="D010 Controller"/>
    <s v="11 Operating Fund"/>
    <m/>
    <m/>
    <x v="0"/>
    <m/>
    <s v="FT Staff Hourly"/>
    <m/>
    <s v="5000:Salaries and Wages"/>
    <s v="11 - May"/>
  </r>
  <r>
    <s v="JE-000000021 - Saint Louis University - 05/31/2020"/>
    <s v="5120:Inter-Departmental Services"/>
    <s v="11 Operating Fund"/>
    <x v="5"/>
    <s v="15 Institutional Support"/>
    <m/>
    <x v="17"/>
    <x v="0"/>
    <m/>
    <s v="124501-771100"/>
    <d v="2020-05-31T00:00:00"/>
    <m/>
    <s v="JE-000000021"/>
    <m/>
    <s v="Conversion"/>
    <s v="Actuals"/>
    <n v="1.89"/>
    <m/>
    <s v="S45 Financial Management"/>
    <m/>
    <m/>
    <s v="Conversion"/>
    <s v="D020 Treasury &amp; Investments"/>
    <s v="11 Operating Fund"/>
    <m/>
    <m/>
    <x v="0"/>
    <m/>
    <s v="Mail Room"/>
    <m/>
    <s v="5120:Inter-Departmental Services"/>
    <s v="11 - May"/>
  </r>
  <r>
    <s v="JE-000000021 - Saint Louis University - 05/31/2020"/>
    <s v="5010:Fringe Benefits Allocated"/>
    <s v="11 Operating Fund"/>
    <x v="5"/>
    <s v="15 Institutional Support"/>
    <m/>
    <x v="1"/>
    <x v="1"/>
    <m/>
    <s v="124501-690000"/>
    <d v="2020-05-31T00:00:00"/>
    <m/>
    <s v="JE-000000021"/>
    <m/>
    <s v="Conversion"/>
    <s v="Actuals"/>
    <n v="14969.16"/>
    <m/>
    <s v="S45 Financial Management"/>
    <m/>
    <m/>
    <s v="Conversion"/>
    <s v="D020 Treasury &amp; Investments"/>
    <s v="11 Operating Fund"/>
    <m/>
    <m/>
    <x v="0"/>
    <m/>
    <s v="Fringe Benefits Allocated"/>
    <m/>
    <s v="5010:Fringe Benefits Allocated"/>
    <s v="11 - May"/>
  </r>
  <r>
    <s v="JE-000000021 - Saint Louis University - 05/31/2020"/>
    <s v="5000:Salaries and Wages"/>
    <s v="11 Operating Fund"/>
    <x v="5"/>
    <s v="15 Institutional Support"/>
    <m/>
    <x v="3"/>
    <x v="3"/>
    <m/>
    <s v="124501-647000"/>
    <d v="2020-05-31T00:00:00"/>
    <m/>
    <s v="JE-000000021"/>
    <m/>
    <s v="Conversion"/>
    <s v="Actuals"/>
    <n v="45020.03"/>
    <m/>
    <s v="S45 Financial Management"/>
    <m/>
    <m/>
    <s v="Conversion"/>
    <s v="D020 Treasury &amp; Investments"/>
    <s v="11 Operating Fund"/>
    <m/>
    <m/>
    <x v="0"/>
    <m/>
    <s v="FT Staff Salaried"/>
    <m/>
    <s v="5000:Salaries and Wages"/>
    <s v="11 - May"/>
  </r>
  <r>
    <s v="JE-000000022 - Saint Louis University - 04/30/2020"/>
    <s v="5010:Fringe Benefits Allocated"/>
    <s v="11 Operating Fund"/>
    <x v="1"/>
    <s v="15 Institutional Support"/>
    <m/>
    <x v="1"/>
    <x v="1"/>
    <m/>
    <s v="124505-690000"/>
    <d v="2020-04-30T00:00:00"/>
    <m/>
    <s v="JE-000000022"/>
    <m/>
    <s v="Conversion"/>
    <s v="Actuals"/>
    <n v="11060.32"/>
    <m/>
    <s v="S45 Financial Management"/>
    <m/>
    <m/>
    <s v="Conversion"/>
    <s v="D028 Financial Planning &amp; Budget"/>
    <s v="11 Operating Fund"/>
    <m/>
    <m/>
    <x v="0"/>
    <m/>
    <s v="Fringe Benefits Allocated"/>
    <m/>
    <s v="5010:Fringe Benefits Allocated"/>
    <s v="10 - April"/>
  </r>
  <r>
    <s v="JE-000000022 - Saint Louis University - 04/30/2020"/>
    <s v="5000:Salaries and Wages"/>
    <s v="11 Operating Fund"/>
    <x v="1"/>
    <s v="15 Institutional Support"/>
    <m/>
    <x v="3"/>
    <x v="3"/>
    <m/>
    <s v="124505-647000"/>
    <d v="2020-04-30T00:00:00"/>
    <m/>
    <s v="JE-000000022"/>
    <m/>
    <s v="Conversion"/>
    <s v="Actuals"/>
    <n v="33122.01"/>
    <m/>
    <s v="S45 Financial Management"/>
    <m/>
    <m/>
    <s v="Conversion"/>
    <s v="D028 Financial Planning &amp; Budget"/>
    <s v="11 Operating Fund"/>
    <m/>
    <m/>
    <x v="0"/>
    <m/>
    <s v="FT Staff Salaried"/>
    <m/>
    <s v="5000:Salaries and Wages"/>
    <s v="10 - April"/>
  </r>
  <r>
    <s v="JE-000000022 - Saint Louis University - 04/30/2020"/>
    <s v="5000:Salaries and Wages"/>
    <s v="11 Operating Fund"/>
    <x v="1"/>
    <s v="15 Institutional Support"/>
    <m/>
    <x v="4"/>
    <x v="3"/>
    <m/>
    <s v="124505-643000"/>
    <d v="2020-04-30T00:00:00"/>
    <m/>
    <s v="JE-000000022"/>
    <m/>
    <s v="Conversion"/>
    <s v="Actuals"/>
    <n v="300"/>
    <m/>
    <s v="S45 Financial Management"/>
    <m/>
    <m/>
    <s v="Conversion"/>
    <s v="D028 Financial Planning &amp; Budget"/>
    <s v="11 Operating Fund"/>
    <m/>
    <m/>
    <x v="0"/>
    <m/>
    <s v="FT Staff Supplemental Pay"/>
    <m/>
    <s v="5000:Salaries and Wages"/>
    <s v="10 - April"/>
  </r>
  <r>
    <s v="JE-000000022 - Saint Louis University - 04/30/2020"/>
    <s v="5133:Expense Recovery"/>
    <s v="11 Operating Fund"/>
    <x v="2"/>
    <s v="15 Institutional Support"/>
    <m/>
    <x v="5"/>
    <x v="4"/>
    <s v="SLUCare Recoveries (920700)"/>
    <s v="124504-920700"/>
    <d v="2020-04-30T00:00:00"/>
    <m/>
    <s v="JE-000000022"/>
    <m/>
    <s v="Conversion"/>
    <s v="Actuals"/>
    <n v="-18849.25"/>
    <m/>
    <s v="S45 Financial Management"/>
    <m/>
    <m/>
    <s v="Conversion"/>
    <s v="D012 VP and Chief Financial Officer"/>
    <s v="11 Operating Fund"/>
    <m/>
    <m/>
    <x v="0"/>
    <m/>
    <m/>
    <s v="SLUCare Recoveries (920700)"/>
    <s v="5133:Expense Recovery"/>
    <s v="10 - April"/>
  </r>
  <r>
    <s v="JE-000000022 - Saint Louis University - 04/30/2020"/>
    <s v="5117:Equipment Maintenance"/>
    <s v="11 Operating Fund"/>
    <x v="2"/>
    <s v="15 Institutional Support"/>
    <m/>
    <x v="20"/>
    <x v="13"/>
    <m/>
    <s v="124504-764000"/>
    <d v="2020-04-30T00:00:00"/>
    <m/>
    <s v="JE-000000022"/>
    <m/>
    <s v="Conversion"/>
    <s v="Actuals"/>
    <n v="230"/>
    <m/>
    <s v="S45 Financial Management"/>
    <m/>
    <m/>
    <s v="Conversion"/>
    <s v="D012 VP and Chief Financial Officer"/>
    <s v="11 Operating Fund"/>
    <m/>
    <m/>
    <x v="0"/>
    <m/>
    <s v="Repairs/Contracts-Equipment Maintenance"/>
    <m/>
    <s v="5117:Equipment Maintenance"/>
    <s v="10 - April"/>
  </r>
  <r>
    <s v="JE-000000022 - Saint Louis University - 04/30/2020"/>
    <s v="5112:Supplies"/>
    <s v="11 Operating Fund"/>
    <x v="2"/>
    <s v="15 Institutional Support"/>
    <m/>
    <x v="7"/>
    <x v="6"/>
    <m/>
    <s v="124504-756000"/>
    <d v="2020-04-30T00:00:00"/>
    <m/>
    <s v="JE-000000022"/>
    <m/>
    <s v="Conversion"/>
    <s v="Actuals"/>
    <n v="6152.03"/>
    <m/>
    <s v="S45 Financial Management"/>
    <m/>
    <m/>
    <s v="Conversion"/>
    <s v="D012 VP and Chief Financial Officer"/>
    <s v="11 Operating Fund"/>
    <m/>
    <m/>
    <x v="0"/>
    <m/>
    <s v="Other Supplies"/>
    <m/>
    <s v="5112:Supplies"/>
    <s v="10 - April"/>
  </r>
  <r>
    <s v="JE-000000022 - Saint Louis University - 04/30/2020"/>
    <s v="5112:Supplies"/>
    <s v="11 Operating Fund"/>
    <x v="2"/>
    <s v="15 Institutional Support"/>
    <m/>
    <x v="21"/>
    <x v="6"/>
    <m/>
    <s v="124504-751000"/>
    <d v="2020-04-30T00:00:00"/>
    <m/>
    <s v="JE-000000022"/>
    <m/>
    <s v="Conversion"/>
    <s v="Actuals"/>
    <n v="108.73"/>
    <m/>
    <s v="S45 Financial Management"/>
    <m/>
    <m/>
    <s v="Conversion"/>
    <s v="D012 VP and Chief Financial Officer"/>
    <s v="11 Operating Fund"/>
    <m/>
    <m/>
    <x v="0"/>
    <m/>
    <s v="Office Supplies"/>
    <m/>
    <s v="5112:Supplies"/>
    <s v="10 - April"/>
  </r>
  <r>
    <s v="JE-000000022 - Saint Louis University - 04/30/2020"/>
    <s v="5110:Printing and Duplicating"/>
    <s v="11 Operating Fund"/>
    <x v="2"/>
    <s v="15 Institutional Support"/>
    <m/>
    <x v="8"/>
    <x v="7"/>
    <m/>
    <s v="124504-744210"/>
    <d v="2020-04-30T00:00:00"/>
    <m/>
    <s v="JE-000000022"/>
    <m/>
    <s v="Conversion"/>
    <s v="Actuals"/>
    <n v="934.59"/>
    <m/>
    <s v="S45 Financial Management"/>
    <m/>
    <m/>
    <s v="Conversion"/>
    <s v="D012 VP and Chief Financial Officer"/>
    <s v="11 Operating Fund"/>
    <m/>
    <m/>
    <x v="0"/>
    <m/>
    <s v="Xerox Managed Print Services"/>
    <m/>
    <s v="5110:Printing and Duplicating"/>
    <s v="10 - April"/>
  </r>
  <r>
    <s v="JE-000000022 - Saint Louis University - 04/30/2020"/>
    <s v="5104:Local Business"/>
    <s v="11 Operating Fund"/>
    <x v="2"/>
    <s v="15 Institutional Support"/>
    <m/>
    <x v="9"/>
    <x v="8"/>
    <m/>
    <s v="124504-737000"/>
    <d v="2020-04-30T00:00:00"/>
    <m/>
    <s v="JE-000000022"/>
    <m/>
    <s v="Conversion"/>
    <s v="Actuals"/>
    <n v="574.4"/>
    <m/>
    <s v="S45 Financial Management"/>
    <m/>
    <m/>
    <s v="Conversion"/>
    <s v="D012 VP and Chief Financial Officer"/>
    <s v="11 Operating Fund"/>
    <m/>
    <m/>
    <x v="0"/>
    <m/>
    <s v="Local Meals"/>
    <m/>
    <s v="5104:Local Business"/>
    <s v="10 - April"/>
  </r>
  <r>
    <s v="JE-000000022 - Saint Louis University - 04/30/2020"/>
    <s v="5104:Local Business"/>
    <s v="11 Operating Fund"/>
    <x v="2"/>
    <s v="15 Institutional Support"/>
    <m/>
    <x v="9"/>
    <x v="8"/>
    <m/>
    <s v="124504-736100"/>
    <d v="2020-04-30T00:00:00"/>
    <m/>
    <s v="JE-000000022"/>
    <m/>
    <s v="Conversion"/>
    <s v="Actuals"/>
    <n v="1000"/>
    <m/>
    <s v="S45 Financial Management"/>
    <m/>
    <m/>
    <s v="Conversion"/>
    <s v="D012 VP and Chief Financial Officer"/>
    <s v="11 Operating Fund"/>
    <m/>
    <m/>
    <x v="0"/>
    <m/>
    <s v="Local Meals"/>
    <m/>
    <s v="5104:Local Business"/>
    <s v="10 - April"/>
  </r>
  <r>
    <s v="JE-000000022 - Saint Louis University - 04/30/2020"/>
    <s v="5102:Books,Subscriptions,Periodicals"/>
    <s v="11 Operating Fund"/>
    <x v="2"/>
    <s v="15 Institutional Support"/>
    <m/>
    <x v="10"/>
    <x v="9"/>
    <m/>
    <s v="124504-722400"/>
    <d v="2020-04-30T00:00:00"/>
    <m/>
    <s v="JE-000000022"/>
    <m/>
    <s v="Conversion"/>
    <s v="Actuals"/>
    <n v="47.27"/>
    <m/>
    <s v="S45 Financial Management"/>
    <m/>
    <m/>
    <s v="Conversion"/>
    <s v="D012 VP and Chief Financial Officer"/>
    <s v="11 Operating Fund"/>
    <m/>
    <m/>
    <x v="0"/>
    <m/>
    <s v="Subscriptions/Periodicals"/>
    <m/>
    <s v="5102:Books,Subscriptions,Periodicals"/>
    <s v="10 - April"/>
  </r>
  <r>
    <s v="JE-000000022 - Saint Louis University - 04/30/2020"/>
    <s v="5010:Fringe Benefits Allocated"/>
    <s v="11 Operating Fund"/>
    <x v="2"/>
    <s v="15 Institutional Support"/>
    <m/>
    <x v="1"/>
    <x v="1"/>
    <m/>
    <s v="124504-690000"/>
    <d v="2020-04-30T00:00:00"/>
    <m/>
    <s v="JE-000000022"/>
    <m/>
    <s v="Conversion"/>
    <s v="Actuals"/>
    <n v="15779.81"/>
    <m/>
    <s v="S45 Financial Management"/>
    <m/>
    <m/>
    <s v="Conversion"/>
    <s v="D012 VP and Chief Financial Officer"/>
    <s v="11 Operating Fund"/>
    <m/>
    <m/>
    <x v="0"/>
    <m/>
    <s v="Fringe Benefits Allocated"/>
    <m/>
    <s v="5010:Fringe Benefits Allocated"/>
    <s v="10 - April"/>
  </r>
  <r>
    <s v="JE-000000022 - Saint Louis University - 04/30/2020"/>
    <s v="5000:Salaries and Wages"/>
    <s v="11 Operating Fund"/>
    <x v="2"/>
    <s v="15 Institutional Support"/>
    <m/>
    <x v="3"/>
    <x v="3"/>
    <m/>
    <s v="124504-647000"/>
    <d v="2020-04-30T00:00:00"/>
    <m/>
    <s v="JE-000000022"/>
    <m/>
    <s v="Conversion"/>
    <s v="Actuals"/>
    <n v="46668.6"/>
    <m/>
    <s v="S45 Financial Management"/>
    <m/>
    <m/>
    <s v="Conversion"/>
    <s v="D012 VP and Chief Financial Officer"/>
    <s v="11 Operating Fund"/>
    <m/>
    <m/>
    <x v="0"/>
    <m/>
    <s v="FT Staff Salaried"/>
    <m/>
    <s v="5000:Salaries and Wages"/>
    <s v="10 - April"/>
  </r>
  <r>
    <s v="JE-000000022 - Saint Louis University - 04/30/2020"/>
    <s v="5000:Salaries and Wages"/>
    <s v="11 Operating Fund"/>
    <x v="2"/>
    <s v="15 Institutional Support"/>
    <m/>
    <x v="4"/>
    <x v="3"/>
    <m/>
    <s v="124504-643000"/>
    <d v="2020-04-30T00:00:00"/>
    <m/>
    <s v="JE-000000022"/>
    <m/>
    <s v="Conversion"/>
    <s v="Actuals"/>
    <n v="1666.66"/>
    <m/>
    <s v="S45 Financial Management"/>
    <m/>
    <m/>
    <s v="Conversion"/>
    <s v="D012 VP and Chief Financial Officer"/>
    <s v="11 Operating Fund"/>
    <m/>
    <m/>
    <x v="0"/>
    <m/>
    <s v="FT Staff Supplemental Pay"/>
    <m/>
    <s v="5000:Salaries and Wages"/>
    <s v="10 - April"/>
  </r>
  <r>
    <s v="JE-000000022 - Saint Louis University - 04/30/2020"/>
    <s v="5133:Expense Recovery"/>
    <s v="11 Operating Fund"/>
    <x v="3"/>
    <s v="15 Institutional Support"/>
    <m/>
    <x v="5"/>
    <x v="4"/>
    <s v="External Expense Recovery (920600)"/>
    <s v="124503-920600"/>
    <d v="2020-04-30T00:00:00"/>
    <m/>
    <s v="JE-000000022"/>
    <m/>
    <s v="Conversion"/>
    <s v="Actuals"/>
    <n v="-1500"/>
    <m/>
    <s v="S45 Financial Management"/>
    <m/>
    <m/>
    <s v="Conversion"/>
    <s v="D060 Business Services"/>
    <s v="11 Operating Fund"/>
    <m/>
    <m/>
    <x v="0"/>
    <m/>
    <m/>
    <s v="External Expense Recovery (920600)"/>
    <s v="5133:Expense Recovery"/>
    <s v="10 - April"/>
  </r>
  <r>
    <s v="JE-000000022 - Saint Louis University - 04/30/2020"/>
    <s v="5112:Supplies"/>
    <s v="11 Operating Fund"/>
    <x v="3"/>
    <s v="15 Institutional Support"/>
    <m/>
    <x v="21"/>
    <x v="6"/>
    <m/>
    <s v="124503-751000"/>
    <d v="2020-04-30T00:00:00"/>
    <m/>
    <s v="JE-000000022"/>
    <m/>
    <s v="Conversion"/>
    <s v="Actuals"/>
    <n v="42"/>
    <m/>
    <s v="S45 Financial Management"/>
    <m/>
    <m/>
    <s v="Conversion"/>
    <s v="D060 Business Services"/>
    <s v="11 Operating Fund"/>
    <m/>
    <m/>
    <x v="0"/>
    <m/>
    <s v="Office Supplies"/>
    <m/>
    <s v="5112:Supplies"/>
    <s v="10 - April"/>
  </r>
  <r>
    <s v="JE-000000022 - Saint Louis University - 04/30/2020"/>
    <s v="5105:Domestic Travel"/>
    <s v="11 Operating Fund"/>
    <x v="3"/>
    <s v="15 Institutional Support"/>
    <m/>
    <x v="22"/>
    <x v="14"/>
    <m/>
    <s v="124503-739102"/>
    <d v="2020-04-30T00:00:00"/>
    <m/>
    <s v="JE-000000022"/>
    <m/>
    <s v="Conversion"/>
    <s v="Actuals"/>
    <n v="14"/>
    <m/>
    <s v="S45 Financial Management"/>
    <m/>
    <m/>
    <s v="Conversion"/>
    <s v="D060 Business Services"/>
    <s v="11 Operating Fund"/>
    <m/>
    <m/>
    <x v="0"/>
    <m/>
    <s v="Airfare Domestic"/>
    <m/>
    <s v="5105:Domestic Travel"/>
    <s v="10 - April"/>
  </r>
  <r>
    <s v="JE-000000022 - Saint Louis University - 04/30/2020"/>
    <s v="5105:Domestic Travel"/>
    <s v="11 Operating Fund"/>
    <x v="3"/>
    <s v="15 Institutional Support"/>
    <m/>
    <x v="22"/>
    <x v="14"/>
    <m/>
    <s v="124503-739100"/>
    <d v="2020-04-30T00:00:00"/>
    <m/>
    <s v="JE-000000022"/>
    <m/>
    <s v="Conversion"/>
    <s v="Actuals"/>
    <n v="367.92"/>
    <m/>
    <s v="S45 Financial Management"/>
    <m/>
    <m/>
    <s v="Conversion"/>
    <s v="D060 Business Services"/>
    <s v="11 Operating Fund"/>
    <m/>
    <m/>
    <x v="0"/>
    <m/>
    <s v="Airfare Domestic"/>
    <m/>
    <s v="5105:Domestic Travel"/>
    <s v="10 - April"/>
  </r>
  <r>
    <s v="JE-000000022 - Saint Louis University - 04/30/2020"/>
    <s v="5010:Fringe Benefits Allocated"/>
    <s v="11 Operating Fund"/>
    <x v="3"/>
    <s v="15 Institutional Support"/>
    <m/>
    <x v="1"/>
    <x v="1"/>
    <m/>
    <s v="124503-690000"/>
    <d v="2020-04-30T00:00:00"/>
    <m/>
    <s v="JE-000000022"/>
    <m/>
    <s v="Conversion"/>
    <s v="Actuals"/>
    <n v="12488.29"/>
    <m/>
    <s v="S45 Financial Management"/>
    <m/>
    <m/>
    <s v="Conversion"/>
    <s v="D060 Business Services"/>
    <s v="11 Operating Fund"/>
    <m/>
    <m/>
    <x v="0"/>
    <m/>
    <s v="Fringe Benefits Allocated"/>
    <m/>
    <s v="5010:Fringe Benefits Allocated"/>
    <s v="10 - April"/>
  </r>
  <r>
    <s v="JE-000000022 - Saint Louis University - 04/30/2020"/>
    <s v="5000:Salaries and Wages"/>
    <s v="11 Operating Fund"/>
    <x v="3"/>
    <s v="15 Institutional Support"/>
    <m/>
    <x v="3"/>
    <x v="3"/>
    <m/>
    <s v="124503-647000"/>
    <d v="2020-04-30T00:00:00"/>
    <m/>
    <s v="JE-000000022"/>
    <m/>
    <s v="Conversion"/>
    <s v="Actuals"/>
    <n v="37416.68"/>
    <m/>
    <s v="S45 Financial Management"/>
    <m/>
    <m/>
    <s v="Conversion"/>
    <s v="D060 Business Services"/>
    <s v="11 Operating Fund"/>
    <m/>
    <m/>
    <x v="0"/>
    <m/>
    <s v="FT Staff Salaried"/>
    <m/>
    <s v="5000:Salaries and Wages"/>
    <s v="10 - April"/>
  </r>
  <r>
    <s v="JE-000000022 - Saint Louis University - 04/30/2020"/>
    <s v="5000:Salaries and Wages"/>
    <s v="11 Operating Fund"/>
    <x v="3"/>
    <s v="15 Institutional Support"/>
    <m/>
    <x v="4"/>
    <x v="3"/>
    <m/>
    <s v="124503-643000"/>
    <d v="2020-04-30T00:00:00"/>
    <m/>
    <s v="JE-000000022"/>
    <m/>
    <s v="Conversion"/>
    <s v="Actuals"/>
    <n v="300"/>
    <m/>
    <s v="S45 Financial Management"/>
    <m/>
    <m/>
    <s v="Conversion"/>
    <s v="D060 Business Services"/>
    <s v="11 Operating Fund"/>
    <m/>
    <m/>
    <x v="0"/>
    <m/>
    <s v="FT Staff Supplemental Pay"/>
    <m/>
    <s v="5000:Salaries and Wages"/>
    <s v="10 - April"/>
  </r>
  <r>
    <s v="JE-000000022 - Saint Louis University - 04/30/2020"/>
    <s v="5120:Inter-Departmental Services"/>
    <s v="11 Operating Fund"/>
    <x v="4"/>
    <s v="15 Institutional Support"/>
    <m/>
    <x v="17"/>
    <x v="0"/>
    <m/>
    <s v="124502-771100"/>
    <d v="2020-04-30T00:00:00"/>
    <m/>
    <s v="JE-000000022"/>
    <m/>
    <s v="Conversion"/>
    <s v="Actuals"/>
    <n v="2124.81"/>
    <m/>
    <s v="S45 Financial Management"/>
    <m/>
    <m/>
    <s v="Conversion"/>
    <s v="D010 Controller"/>
    <s v="11 Operating Fund"/>
    <m/>
    <m/>
    <x v="0"/>
    <m/>
    <s v="Mail Room"/>
    <m/>
    <s v="5120:Inter-Departmental Services"/>
    <s v="10 - April"/>
  </r>
  <r>
    <s v="JE-000000022 - Saint Louis University - 04/30/2020"/>
    <s v="5113:Furniture and Equipment"/>
    <s v="11 Operating Fund"/>
    <x v="4"/>
    <s v="15 Institutional Support"/>
    <m/>
    <x v="6"/>
    <x v="5"/>
    <m/>
    <s v="124502-757500"/>
    <d v="2020-04-30T00:00:00"/>
    <m/>
    <s v="JE-000000022"/>
    <m/>
    <s v="Conversion"/>
    <s v="Actuals"/>
    <n v="39"/>
    <m/>
    <s v="S45 Financial Management"/>
    <m/>
    <m/>
    <s v="Conversion"/>
    <s v="D010 Controller"/>
    <s v="11 Operating Fund"/>
    <m/>
    <m/>
    <x v="0"/>
    <m/>
    <s v="Computer Equipment/Software"/>
    <m/>
    <s v="5113:Furniture and Equipment"/>
    <s v="10 - April"/>
  </r>
  <r>
    <s v="JE-000000022 - Saint Louis University - 04/30/2020"/>
    <s v="5112:Supplies"/>
    <s v="11 Operating Fund"/>
    <x v="4"/>
    <s v="15 Institutional Support"/>
    <m/>
    <x v="21"/>
    <x v="6"/>
    <m/>
    <s v="124502-751000"/>
    <d v="2020-04-30T00:00:00"/>
    <m/>
    <s v="JE-000000022"/>
    <m/>
    <s v="Conversion"/>
    <s v="Actuals"/>
    <n v="-40.630000000000003"/>
    <m/>
    <s v="S45 Financial Management"/>
    <m/>
    <m/>
    <s v="Conversion"/>
    <s v="D010 Controller"/>
    <s v="11 Operating Fund"/>
    <m/>
    <m/>
    <x v="0"/>
    <m/>
    <s v="Office Supplies"/>
    <m/>
    <s v="5112:Supplies"/>
    <s v="10 - April"/>
  </r>
  <r>
    <s v="JE-000000022 - Saint Louis University - 04/30/2020"/>
    <s v="5110:Printing and Duplicating"/>
    <s v="11 Operating Fund"/>
    <x v="4"/>
    <s v="15 Institutional Support"/>
    <m/>
    <x v="18"/>
    <x v="7"/>
    <m/>
    <s v="124502-744100"/>
    <d v="2020-04-30T00:00:00"/>
    <m/>
    <s v="JE-000000022"/>
    <m/>
    <s v="Conversion"/>
    <s v="Actuals"/>
    <n v="1209.21"/>
    <m/>
    <s v="S45 Financial Management"/>
    <m/>
    <m/>
    <s v="Conversion"/>
    <s v="D010 Controller"/>
    <s v="11 Operating Fund"/>
    <m/>
    <m/>
    <x v="0"/>
    <m/>
    <s v="Outside Printing"/>
    <m/>
    <s v="5110:Printing and Duplicating"/>
    <s v="10 - April"/>
  </r>
  <r>
    <s v="JE-000000022 - Saint Louis University - 04/30/2020"/>
    <s v="5010:Fringe Benefits Allocated"/>
    <s v="11 Operating Fund"/>
    <x v="4"/>
    <s v="15 Institutional Support"/>
    <m/>
    <x v="1"/>
    <x v="1"/>
    <m/>
    <s v="124502-690000"/>
    <d v="2020-04-30T00:00:00"/>
    <m/>
    <s v="JE-000000022"/>
    <m/>
    <s v="Conversion"/>
    <s v="Actuals"/>
    <n v="32493.75"/>
    <m/>
    <s v="S45 Financial Management"/>
    <m/>
    <m/>
    <s v="Conversion"/>
    <s v="D010 Controller"/>
    <s v="11 Operating Fund"/>
    <m/>
    <m/>
    <x v="0"/>
    <m/>
    <s v="Fringe Benefits Allocated"/>
    <m/>
    <s v="5010:Fringe Benefits Allocated"/>
    <s v="10 - April"/>
  </r>
  <r>
    <s v="JE-000000022 - Saint Louis University - 04/30/2020"/>
    <s v="5000:Salaries and Wages"/>
    <s v="11 Operating Fund"/>
    <x v="4"/>
    <s v="15 Institutional Support"/>
    <m/>
    <x v="3"/>
    <x v="3"/>
    <m/>
    <s v="124502-647000"/>
    <d v="2020-04-30T00:00:00"/>
    <m/>
    <s v="JE-000000022"/>
    <m/>
    <s v="Conversion"/>
    <s v="Actuals"/>
    <n v="89365.56"/>
    <m/>
    <s v="S45 Financial Management"/>
    <m/>
    <m/>
    <s v="Conversion"/>
    <s v="D010 Controller"/>
    <s v="11 Operating Fund"/>
    <m/>
    <m/>
    <x v="0"/>
    <m/>
    <s v="FT Staff Salaried"/>
    <m/>
    <s v="5000:Salaries and Wages"/>
    <s v="10 - April"/>
  </r>
  <r>
    <s v="JE-000000022 - Saint Louis University - 04/30/2020"/>
    <s v="5000:Salaries and Wages"/>
    <s v="11 Operating Fund"/>
    <x v="4"/>
    <s v="15 Institutional Support"/>
    <m/>
    <x v="19"/>
    <x v="3"/>
    <m/>
    <s v="124502-641000"/>
    <d v="2020-04-30T00:00:00"/>
    <m/>
    <s v="JE-000000022"/>
    <m/>
    <s v="Conversion"/>
    <s v="Actuals"/>
    <n v="8360"/>
    <m/>
    <s v="S45 Financial Management"/>
    <m/>
    <m/>
    <s v="Conversion"/>
    <s v="D010 Controller"/>
    <s v="11 Operating Fund"/>
    <m/>
    <m/>
    <x v="0"/>
    <m/>
    <s v="FT Staff Hourly"/>
    <m/>
    <s v="5000:Salaries and Wages"/>
    <s v="10 - April"/>
  </r>
  <r>
    <s v="JE-000000022 - Saint Louis University - 04/30/2020"/>
    <s v="5010:Fringe Benefits Allocated"/>
    <s v="11 Operating Fund"/>
    <x v="5"/>
    <s v="15 Institutional Support"/>
    <m/>
    <x v="1"/>
    <x v="1"/>
    <m/>
    <s v="124501-690000"/>
    <d v="2020-04-30T00:00:00"/>
    <m/>
    <s v="JE-000000022"/>
    <m/>
    <s v="Conversion"/>
    <s v="Actuals"/>
    <n v="14969.16"/>
    <m/>
    <s v="S45 Financial Management"/>
    <m/>
    <m/>
    <s v="Conversion"/>
    <s v="D020 Treasury &amp; Investments"/>
    <s v="11 Operating Fund"/>
    <m/>
    <m/>
    <x v="0"/>
    <m/>
    <s v="Fringe Benefits Allocated"/>
    <m/>
    <s v="5010:Fringe Benefits Allocated"/>
    <s v="10 - April"/>
  </r>
  <r>
    <s v="JE-000000022 - Saint Louis University - 04/30/2020"/>
    <s v="5000:Salaries and Wages"/>
    <s v="11 Operating Fund"/>
    <x v="5"/>
    <s v="15 Institutional Support"/>
    <m/>
    <x v="3"/>
    <x v="3"/>
    <m/>
    <s v="124501-647000"/>
    <d v="2020-04-30T00:00:00"/>
    <m/>
    <s v="JE-000000022"/>
    <m/>
    <s v="Conversion"/>
    <s v="Actuals"/>
    <n v="45020.03"/>
    <m/>
    <s v="S45 Financial Management"/>
    <m/>
    <m/>
    <s v="Conversion"/>
    <s v="D020 Treasury &amp; Investments"/>
    <s v="11 Operating Fund"/>
    <m/>
    <m/>
    <x v="0"/>
    <m/>
    <s v="FT Staff Salaried"/>
    <m/>
    <s v="5000:Salaries and Wages"/>
    <s v="10 - April"/>
  </r>
  <r>
    <s v="JE-000000022 - Saint Louis University - 04/30/2020"/>
    <s v="5010:Fringe Benefits Allocated"/>
    <s v="11 Operating Fund"/>
    <x v="0"/>
    <s v="15 Institutional Support"/>
    <m/>
    <x v="1"/>
    <x v="1"/>
    <m/>
    <s v="124513-690000"/>
    <d v="2020-04-30T00:00:00"/>
    <m/>
    <s v="JE-000000022"/>
    <m/>
    <s v="Conversion"/>
    <s v="Actuals"/>
    <n v="6695.37"/>
    <m/>
    <s v="S45 Financial Management"/>
    <m/>
    <m/>
    <s v="Conversion"/>
    <s v="D308 Shared Services"/>
    <s v="11 Operating Fund"/>
    <m/>
    <m/>
    <x v="0"/>
    <m/>
    <s v="Fringe Benefits Allocated"/>
    <m/>
    <s v="5010:Fringe Benefits Allocated"/>
    <s v="10 - April"/>
  </r>
  <r>
    <s v="JE-000000022 - Saint Louis University - 04/30/2020"/>
    <s v="5000:Salaries and Wages"/>
    <s v="11 Operating Fund"/>
    <x v="0"/>
    <s v="15 Institutional Support"/>
    <m/>
    <x v="2"/>
    <x v="2"/>
    <m/>
    <s v="124513-651000"/>
    <d v="2020-04-30T00:00:00"/>
    <m/>
    <s v="JE-000000022"/>
    <m/>
    <s v="Conversion"/>
    <s v="Actuals"/>
    <n v="2156.27"/>
    <m/>
    <s v="S45 Financial Management"/>
    <m/>
    <m/>
    <s v="Conversion"/>
    <s v="D308 Shared Services"/>
    <s v="11 Operating Fund"/>
    <m/>
    <m/>
    <x v="0"/>
    <m/>
    <s v="PT Staff Hourly"/>
    <m/>
    <s v="5000:Salaries and Wages"/>
    <s v="10 - April"/>
  </r>
  <r>
    <s v="JE-000000022 - Saint Louis University - 04/30/2020"/>
    <s v="5000:Salaries and Wages"/>
    <s v="11 Operating Fund"/>
    <x v="0"/>
    <s v="15 Institutional Support"/>
    <m/>
    <x v="3"/>
    <x v="3"/>
    <m/>
    <s v="124513-647000"/>
    <d v="2020-04-30T00:00:00"/>
    <m/>
    <s v="JE-000000022"/>
    <m/>
    <s v="Conversion"/>
    <s v="Actuals"/>
    <n v="19115.060000000001"/>
    <m/>
    <s v="S45 Financial Management"/>
    <m/>
    <m/>
    <s v="Conversion"/>
    <s v="D308 Shared Services"/>
    <s v="11 Operating Fund"/>
    <m/>
    <m/>
    <x v="0"/>
    <m/>
    <s v="FT Staff Salaried"/>
    <m/>
    <s v="5000:Salaries and Wages"/>
    <s v="10 - April"/>
  </r>
  <r>
    <s v="JE-000000023 - Saint Louis University - 03/31/2020"/>
    <s v="5120:Inter-Departmental Services"/>
    <s v="11 Operating Fund"/>
    <x v="5"/>
    <s v="15 Institutional Support"/>
    <m/>
    <x v="17"/>
    <x v="0"/>
    <m/>
    <s v="124501-771100"/>
    <d v="2020-03-31T00:00:00"/>
    <m/>
    <s v="JE-000000023"/>
    <m/>
    <s v="Conversion"/>
    <s v="Actuals"/>
    <n v="0.49"/>
    <m/>
    <s v="S45 Financial Management"/>
    <m/>
    <m/>
    <s v="Conversion"/>
    <s v="D020 Treasury &amp; Investments"/>
    <s v="11 Operating Fund"/>
    <m/>
    <m/>
    <x v="0"/>
    <m/>
    <s v="Mail Room"/>
    <m/>
    <s v="5120:Inter-Departmental Services"/>
    <s v="09 - March"/>
  </r>
  <r>
    <s v="JE-000000023 - Saint Louis University - 03/31/2020"/>
    <s v="5112:Supplies"/>
    <s v="11 Operating Fund"/>
    <x v="5"/>
    <s v="15 Institutional Support"/>
    <m/>
    <x v="21"/>
    <x v="6"/>
    <m/>
    <s v="124501-751000"/>
    <d v="2020-03-31T00:00:00"/>
    <m/>
    <s v="JE-000000023"/>
    <m/>
    <s v="Conversion"/>
    <s v="Actuals"/>
    <n v="198"/>
    <m/>
    <s v="S45 Financial Management"/>
    <m/>
    <m/>
    <s v="Conversion"/>
    <s v="D020 Treasury &amp; Investments"/>
    <s v="11 Operating Fund"/>
    <m/>
    <m/>
    <x v="0"/>
    <m/>
    <s v="Office Supplies"/>
    <m/>
    <s v="5112:Supplies"/>
    <s v="09 - March"/>
  </r>
  <r>
    <s v="JE-000000023 - Saint Louis University - 03/31/2020"/>
    <s v="5010:Fringe Benefits Allocated"/>
    <s v="11 Operating Fund"/>
    <x v="5"/>
    <s v="15 Institutional Support"/>
    <m/>
    <x v="1"/>
    <x v="1"/>
    <m/>
    <s v="124501-690000"/>
    <d v="2020-03-31T00:00:00"/>
    <m/>
    <s v="JE-000000023"/>
    <m/>
    <s v="Conversion"/>
    <s v="Actuals"/>
    <n v="14969.16"/>
    <m/>
    <s v="S45 Financial Management"/>
    <m/>
    <m/>
    <s v="Conversion"/>
    <s v="D020 Treasury &amp; Investments"/>
    <s v="11 Operating Fund"/>
    <m/>
    <m/>
    <x v="0"/>
    <m/>
    <s v="Fringe Benefits Allocated"/>
    <m/>
    <s v="5010:Fringe Benefits Allocated"/>
    <s v="09 - March"/>
  </r>
  <r>
    <s v="JE-000000023 - Saint Louis University - 03/31/2020"/>
    <s v="5000:Salaries and Wages"/>
    <s v="11 Operating Fund"/>
    <x v="5"/>
    <s v="15 Institutional Support"/>
    <m/>
    <x v="3"/>
    <x v="3"/>
    <m/>
    <s v="124501-647000"/>
    <d v="2020-03-31T00:00:00"/>
    <m/>
    <s v="JE-000000023"/>
    <m/>
    <s v="Conversion"/>
    <s v="Actuals"/>
    <n v="45020.03"/>
    <m/>
    <s v="S45 Financial Management"/>
    <m/>
    <m/>
    <s v="Conversion"/>
    <s v="D020 Treasury &amp; Investments"/>
    <s v="11 Operating Fund"/>
    <m/>
    <m/>
    <x v="0"/>
    <m/>
    <s v="FT Staff Salaried"/>
    <m/>
    <s v="5000:Salaries and Wages"/>
    <s v="09 - March"/>
  </r>
  <r>
    <s v="JE-000000023 - Saint Louis University - 03/31/2020"/>
    <s v="5120:Inter-Departmental Services"/>
    <s v="11 Operating Fund"/>
    <x v="0"/>
    <s v="15 Institutional Support"/>
    <m/>
    <x v="0"/>
    <x v="0"/>
    <m/>
    <s v="124513-771011"/>
    <d v="2020-03-31T00:00:00"/>
    <m/>
    <s v="JE-000000023"/>
    <m/>
    <s v="Conversion"/>
    <s v="Actuals"/>
    <n v="80"/>
    <m/>
    <s v="S45 Financial Management"/>
    <m/>
    <m/>
    <s v="Conversion"/>
    <s v="D308 Shared Services"/>
    <s v="11 Operating Fund"/>
    <m/>
    <m/>
    <x v="0"/>
    <m/>
    <s v="Telephone Charges"/>
    <m/>
    <s v="5120:Inter-Departmental Services"/>
    <s v="09 - March"/>
  </r>
  <r>
    <s v="JE-000000023 - Saint Louis University - 03/31/2020"/>
    <s v="5010:Fringe Benefits Allocated"/>
    <s v="11 Operating Fund"/>
    <x v="0"/>
    <s v="15 Institutional Support"/>
    <m/>
    <x v="1"/>
    <x v="1"/>
    <m/>
    <s v="124513-690000"/>
    <d v="2020-03-31T00:00:00"/>
    <m/>
    <s v="JE-000000023"/>
    <m/>
    <s v="Conversion"/>
    <s v="Actuals"/>
    <n v="6692.41"/>
    <m/>
    <s v="S45 Financial Management"/>
    <m/>
    <m/>
    <s v="Conversion"/>
    <s v="D308 Shared Services"/>
    <s v="11 Operating Fund"/>
    <m/>
    <m/>
    <x v="0"/>
    <m/>
    <s v="Fringe Benefits Allocated"/>
    <m/>
    <s v="5010:Fringe Benefits Allocated"/>
    <s v="09 - March"/>
  </r>
  <r>
    <s v="JE-000000023 - Saint Louis University - 03/31/2020"/>
    <s v="5000:Salaries and Wages"/>
    <s v="11 Operating Fund"/>
    <x v="0"/>
    <s v="15 Institutional Support"/>
    <m/>
    <x v="2"/>
    <x v="2"/>
    <m/>
    <s v="124513-651000"/>
    <d v="2020-03-31T00:00:00"/>
    <m/>
    <s v="JE-000000023"/>
    <m/>
    <s v="Conversion"/>
    <s v="Actuals"/>
    <n v="2137.5"/>
    <m/>
    <s v="S45 Financial Management"/>
    <m/>
    <m/>
    <s v="Conversion"/>
    <s v="D308 Shared Services"/>
    <s v="11 Operating Fund"/>
    <m/>
    <m/>
    <x v="0"/>
    <m/>
    <s v="PT Staff Hourly"/>
    <m/>
    <s v="5000:Salaries and Wages"/>
    <s v="09 - March"/>
  </r>
  <r>
    <s v="JE-000000023 - Saint Louis University - 03/31/2020"/>
    <s v="5000:Salaries and Wages"/>
    <s v="11 Operating Fund"/>
    <x v="0"/>
    <s v="15 Institutional Support"/>
    <m/>
    <x v="3"/>
    <x v="3"/>
    <m/>
    <s v="124513-647000"/>
    <d v="2020-03-31T00:00:00"/>
    <m/>
    <s v="JE-000000023"/>
    <m/>
    <s v="Conversion"/>
    <s v="Actuals"/>
    <n v="19115.07"/>
    <m/>
    <s v="S45 Financial Management"/>
    <m/>
    <m/>
    <s v="Conversion"/>
    <s v="D308 Shared Services"/>
    <s v="11 Operating Fund"/>
    <m/>
    <m/>
    <x v="0"/>
    <m/>
    <s v="FT Staff Salaried"/>
    <m/>
    <s v="5000:Salaries and Wages"/>
    <s v="09 - March"/>
  </r>
  <r>
    <s v="JE-000000023 - Saint Louis University - 03/31/2020"/>
    <s v="5120:Inter-Departmental Services"/>
    <s v="11 Operating Fund"/>
    <x v="1"/>
    <s v="15 Institutional Support"/>
    <m/>
    <x v="0"/>
    <x v="0"/>
    <m/>
    <s v="124505-771011"/>
    <d v="2020-03-31T00:00:00"/>
    <m/>
    <s v="JE-000000023"/>
    <m/>
    <s v="Conversion"/>
    <s v="Actuals"/>
    <n v="80"/>
    <m/>
    <s v="S45 Financial Management"/>
    <m/>
    <m/>
    <s v="Conversion"/>
    <s v="D028 Financial Planning &amp; Budget"/>
    <s v="11 Operating Fund"/>
    <m/>
    <m/>
    <x v="0"/>
    <m/>
    <s v="Telephone Charges"/>
    <m/>
    <s v="5120:Inter-Departmental Services"/>
    <s v="09 - March"/>
  </r>
  <r>
    <s v="JE-000000023 - Saint Louis University - 03/31/2020"/>
    <s v="5112:Supplies"/>
    <s v="11 Operating Fund"/>
    <x v="1"/>
    <s v="15 Institutional Support"/>
    <m/>
    <x v="21"/>
    <x v="6"/>
    <m/>
    <s v="124505-751000"/>
    <d v="2020-03-31T00:00:00"/>
    <m/>
    <s v="JE-000000023"/>
    <m/>
    <s v="Conversion"/>
    <s v="Actuals"/>
    <n v="49.85"/>
    <m/>
    <s v="S45 Financial Management"/>
    <m/>
    <m/>
    <s v="Conversion"/>
    <s v="D028 Financial Planning &amp; Budget"/>
    <s v="11 Operating Fund"/>
    <m/>
    <m/>
    <x v="0"/>
    <m/>
    <s v="Office Supplies"/>
    <m/>
    <s v="5112:Supplies"/>
    <s v="09 - March"/>
  </r>
  <r>
    <s v="JE-000000023 - Saint Louis University - 03/31/2020"/>
    <s v="5010:Fringe Benefits Allocated"/>
    <s v="11 Operating Fund"/>
    <x v="1"/>
    <s v="15 Institutional Support"/>
    <m/>
    <x v="1"/>
    <x v="1"/>
    <m/>
    <s v="124505-690000"/>
    <d v="2020-03-31T00:00:00"/>
    <m/>
    <s v="JE-000000023"/>
    <m/>
    <s v="Conversion"/>
    <s v="Actuals"/>
    <n v="9863.82"/>
    <m/>
    <s v="S45 Financial Management"/>
    <m/>
    <m/>
    <s v="Conversion"/>
    <s v="D028 Financial Planning &amp; Budget"/>
    <s v="11 Operating Fund"/>
    <m/>
    <m/>
    <x v="0"/>
    <m/>
    <s v="Fringe Benefits Allocated"/>
    <m/>
    <s v="5010:Fringe Benefits Allocated"/>
    <s v="09 - March"/>
  </r>
  <r>
    <s v="JE-000000023 - Saint Louis University - 03/31/2020"/>
    <s v="5000:Salaries and Wages"/>
    <s v="11 Operating Fund"/>
    <x v="1"/>
    <s v="15 Institutional Support"/>
    <m/>
    <x v="3"/>
    <x v="3"/>
    <m/>
    <s v="124505-647000"/>
    <d v="2020-03-31T00:00:00"/>
    <m/>
    <s v="JE-000000023"/>
    <m/>
    <s v="Conversion"/>
    <s v="Actuals"/>
    <n v="29523.53"/>
    <m/>
    <s v="S45 Financial Management"/>
    <m/>
    <m/>
    <s v="Conversion"/>
    <s v="D028 Financial Planning &amp; Budget"/>
    <s v="11 Operating Fund"/>
    <m/>
    <m/>
    <x v="0"/>
    <m/>
    <s v="FT Staff Salaried"/>
    <m/>
    <s v="5000:Salaries and Wages"/>
    <s v="09 - March"/>
  </r>
  <r>
    <s v="JE-000000023 - Saint Louis University - 03/31/2020"/>
    <s v="5000:Salaries and Wages"/>
    <s v="11 Operating Fund"/>
    <x v="1"/>
    <s v="15 Institutional Support"/>
    <m/>
    <x v="4"/>
    <x v="3"/>
    <m/>
    <s v="124505-643000"/>
    <d v="2020-03-31T00:00:00"/>
    <m/>
    <s v="JE-000000023"/>
    <m/>
    <s v="Conversion"/>
    <s v="Actuals"/>
    <n v="300"/>
    <m/>
    <s v="S45 Financial Management"/>
    <m/>
    <m/>
    <s v="Conversion"/>
    <s v="D028 Financial Planning &amp; Budget"/>
    <s v="11 Operating Fund"/>
    <m/>
    <m/>
    <x v="0"/>
    <m/>
    <s v="FT Staff Supplemental Pay"/>
    <m/>
    <s v="5000:Salaries and Wages"/>
    <s v="09 - March"/>
  </r>
  <r>
    <s v="JE-000000023 - Saint Louis University - 03/31/2020"/>
    <s v="5133:Expense Recovery"/>
    <s v="11 Operating Fund"/>
    <x v="2"/>
    <s v="15 Institutional Support"/>
    <m/>
    <x v="5"/>
    <x v="4"/>
    <s v="SLUCare Recoveries (920700)"/>
    <s v="124504-920700"/>
    <d v="2020-03-31T00:00:00"/>
    <m/>
    <s v="JE-000000023"/>
    <m/>
    <s v="Conversion"/>
    <s v="Actuals"/>
    <n v="-18849.25"/>
    <m/>
    <s v="S45 Financial Management"/>
    <m/>
    <m/>
    <s v="Conversion"/>
    <s v="D012 VP and Chief Financial Officer"/>
    <s v="11 Operating Fund"/>
    <m/>
    <m/>
    <x v="0"/>
    <m/>
    <m/>
    <s v="SLUCare Recoveries (920700)"/>
    <s v="5133:Expense Recovery"/>
    <s v="09 - March"/>
  </r>
  <r>
    <s v="JE-000000023 - Saint Louis University - 03/31/2020"/>
    <s v="5120:Inter-Departmental Services"/>
    <s v="11 Operating Fund"/>
    <x v="2"/>
    <s v="15 Institutional Support"/>
    <m/>
    <x v="0"/>
    <x v="0"/>
    <m/>
    <s v="124504-771011"/>
    <d v="2020-03-31T00:00:00"/>
    <m/>
    <s v="JE-000000023"/>
    <m/>
    <s v="Conversion"/>
    <s v="Actuals"/>
    <n v="320"/>
    <m/>
    <s v="S45 Financial Management"/>
    <m/>
    <m/>
    <s v="Conversion"/>
    <s v="D012 VP and Chief Financial Officer"/>
    <s v="11 Operating Fund"/>
    <m/>
    <m/>
    <x v="0"/>
    <m/>
    <s v="Telephone Charges"/>
    <m/>
    <s v="5120:Inter-Departmental Services"/>
    <s v="09 - March"/>
  </r>
  <r>
    <s v="JE-000000023 - Saint Louis University - 03/31/2020"/>
    <s v="5112:Supplies"/>
    <s v="11 Operating Fund"/>
    <x v="2"/>
    <s v="15 Institutional Support"/>
    <m/>
    <x v="7"/>
    <x v="6"/>
    <m/>
    <s v="124504-756000"/>
    <d v="2020-03-31T00:00:00"/>
    <m/>
    <s v="JE-000000023"/>
    <m/>
    <s v="Conversion"/>
    <s v="Actuals"/>
    <n v="617.66999999999996"/>
    <m/>
    <s v="S45 Financial Management"/>
    <m/>
    <m/>
    <s v="Conversion"/>
    <s v="D012 VP and Chief Financial Officer"/>
    <s v="11 Operating Fund"/>
    <m/>
    <m/>
    <x v="0"/>
    <m/>
    <s v="Other Supplies"/>
    <m/>
    <s v="5112:Supplies"/>
    <s v="09 - March"/>
  </r>
  <r>
    <s v="JE-000000023 - Saint Louis University - 03/31/2020"/>
    <s v="5112:Supplies"/>
    <s v="11 Operating Fund"/>
    <x v="2"/>
    <s v="15 Institutional Support"/>
    <m/>
    <x v="21"/>
    <x v="6"/>
    <m/>
    <s v="124504-751000"/>
    <d v="2020-03-31T00:00:00"/>
    <m/>
    <s v="JE-000000023"/>
    <m/>
    <s v="Conversion"/>
    <s v="Actuals"/>
    <n v="190.84"/>
    <m/>
    <s v="S45 Financial Management"/>
    <m/>
    <m/>
    <s v="Conversion"/>
    <s v="D012 VP and Chief Financial Officer"/>
    <s v="11 Operating Fund"/>
    <m/>
    <m/>
    <x v="0"/>
    <m/>
    <s v="Office Supplies"/>
    <m/>
    <s v="5112:Supplies"/>
    <s v="09 - March"/>
  </r>
  <r>
    <s v="JE-000000023 - Saint Louis University - 03/31/2020"/>
    <s v="5110:Printing and Duplicating"/>
    <s v="11 Operating Fund"/>
    <x v="2"/>
    <s v="15 Institutional Support"/>
    <m/>
    <x v="8"/>
    <x v="7"/>
    <m/>
    <s v="124504-744210"/>
    <d v="2020-03-31T00:00:00"/>
    <m/>
    <s v="JE-000000023"/>
    <m/>
    <s v="Conversion"/>
    <s v="Actuals"/>
    <n v="509.81"/>
    <m/>
    <s v="S45 Financial Management"/>
    <m/>
    <m/>
    <s v="Conversion"/>
    <s v="D012 VP and Chief Financial Officer"/>
    <s v="11 Operating Fund"/>
    <m/>
    <m/>
    <x v="0"/>
    <m/>
    <s v="Xerox Managed Print Services"/>
    <m/>
    <s v="5110:Printing and Duplicating"/>
    <s v="09 - March"/>
  </r>
  <r>
    <s v="JE-000000023 - Saint Louis University - 03/31/2020"/>
    <s v="5105:Domestic Travel"/>
    <s v="11 Operating Fund"/>
    <x v="2"/>
    <s v="15 Institutional Support"/>
    <m/>
    <x v="23"/>
    <x v="14"/>
    <m/>
    <s v="124504-739700"/>
    <d v="2020-03-31T00:00:00"/>
    <m/>
    <s v="JE-000000023"/>
    <m/>
    <s v="Conversion"/>
    <s v="Actuals"/>
    <n v="23.97"/>
    <m/>
    <s v="S45 Financial Management"/>
    <m/>
    <m/>
    <s v="Conversion"/>
    <s v="D012 VP and Chief Financial Officer"/>
    <s v="11 Operating Fund"/>
    <m/>
    <m/>
    <x v="0"/>
    <m/>
    <s v="Travel Other Domestic"/>
    <m/>
    <s v="5105:Domestic Travel"/>
    <s v="09 - March"/>
  </r>
  <r>
    <s v="JE-000000023 - Saint Louis University - 03/31/2020"/>
    <s v="5106:Foreign Travel"/>
    <s v="11 Operating Fund"/>
    <x v="2"/>
    <s v="15 Institutional Support"/>
    <m/>
    <x v="24"/>
    <x v="15"/>
    <m/>
    <s v="124504-739655"/>
    <d v="2020-03-31T00:00:00"/>
    <m/>
    <s v="JE-000000023"/>
    <m/>
    <s v="Conversion"/>
    <s v="Actuals"/>
    <n v="182.9"/>
    <m/>
    <s v="S45 Financial Management"/>
    <m/>
    <m/>
    <s v="Conversion"/>
    <s v="D012 VP and Chief Financial Officer"/>
    <s v="11 Operating Fund"/>
    <m/>
    <m/>
    <x v="0"/>
    <m/>
    <s v="Transportation Foreign"/>
    <m/>
    <s v="5106:Foreign Travel"/>
    <s v="09 - March"/>
  </r>
  <r>
    <s v="JE-000000023 - Saint Louis University - 03/31/2020"/>
    <s v="5105:Domestic Travel"/>
    <s v="11 Operating Fund"/>
    <x v="2"/>
    <s v="15 Institutional Support"/>
    <m/>
    <x v="25"/>
    <x v="14"/>
    <m/>
    <s v="124504-739606"/>
    <d v="2020-03-31T00:00:00"/>
    <m/>
    <s v="JE-000000023"/>
    <m/>
    <s v="Conversion"/>
    <s v="Actuals"/>
    <n v="163.58000000000001"/>
    <m/>
    <s v="S45 Financial Management"/>
    <m/>
    <m/>
    <s v="Conversion"/>
    <s v="D012 VP and Chief Financial Officer"/>
    <s v="11 Operating Fund"/>
    <m/>
    <m/>
    <x v="0"/>
    <m/>
    <s v="Transportation Domestic"/>
    <m/>
    <s v="5105:Domestic Travel"/>
    <s v="09 - March"/>
  </r>
  <r>
    <s v="JE-000000023 - Saint Louis University - 03/31/2020"/>
    <s v="5105:Domestic Travel"/>
    <s v="11 Operating Fund"/>
    <x v="2"/>
    <s v="15 Institutional Support"/>
    <m/>
    <x v="25"/>
    <x v="14"/>
    <m/>
    <s v="124504-739605"/>
    <d v="2020-03-31T00:00:00"/>
    <m/>
    <s v="JE-000000023"/>
    <m/>
    <s v="Conversion"/>
    <s v="Actuals"/>
    <n v="53.1"/>
    <m/>
    <s v="S45 Financial Management"/>
    <m/>
    <m/>
    <s v="Conversion"/>
    <s v="D012 VP and Chief Financial Officer"/>
    <s v="11 Operating Fund"/>
    <m/>
    <m/>
    <x v="0"/>
    <m/>
    <s v="Transportation Domestic"/>
    <m/>
    <s v="5105:Domestic Travel"/>
    <s v="09 - March"/>
  </r>
  <r>
    <s v="JE-000000023 - Saint Louis University - 03/31/2020"/>
    <s v="5105:Domestic Travel"/>
    <s v="11 Operating Fund"/>
    <x v="2"/>
    <s v="15 Institutional Support"/>
    <m/>
    <x v="26"/>
    <x v="14"/>
    <m/>
    <s v="124504-739500"/>
    <d v="2020-03-31T00:00:00"/>
    <m/>
    <s v="JE-000000023"/>
    <m/>
    <s v="Conversion"/>
    <s v="Actuals"/>
    <n v="48.66"/>
    <m/>
    <s v="S45 Financial Management"/>
    <m/>
    <m/>
    <s v="Conversion"/>
    <s v="D012 VP and Chief Financial Officer"/>
    <s v="11 Operating Fund"/>
    <m/>
    <m/>
    <x v="0"/>
    <m/>
    <s v="Meals Domestic"/>
    <m/>
    <s v="5105:Domestic Travel"/>
    <s v="09 - March"/>
  </r>
  <r>
    <s v="JE-000000023 - Saint Louis University - 03/31/2020"/>
    <s v="5106:Foreign Travel"/>
    <s v="11 Operating Fund"/>
    <x v="2"/>
    <s v="15 Institutional Support"/>
    <m/>
    <x v="27"/>
    <x v="15"/>
    <m/>
    <s v="124504-739450"/>
    <d v="2020-03-31T00:00:00"/>
    <m/>
    <s v="JE-000000023"/>
    <m/>
    <s v="Conversion"/>
    <s v="Actuals"/>
    <n v="148.97"/>
    <m/>
    <s v="S45 Financial Management"/>
    <m/>
    <m/>
    <s v="Conversion"/>
    <s v="D012 VP and Chief Financial Officer"/>
    <s v="11 Operating Fund"/>
    <m/>
    <m/>
    <x v="0"/>
    <m/>
    <s v="Meals Foreign"/>
    <m/>
    <s v="5106:Foreign Travel"/>
    <s v="09 - March"/>
  </r>
  <r>
    <s v="JE-000000023 - Saint Louis University - 03/31/2020"/>
    <s v="5105:Domestic Travel"/>
    <s v="11 Operating Fund"/>
    <x v="2"/>
    <s v="15 Institutional Support"/>
    <m/>
    <x v="26"/>
    <x v="14"/>
    <m/>
    <s v="124504-739401"/>
    <d v="2020-03-31T00:00:00"/>
    <m/>
    <s v="JE-000000023"/>
    <m/>
    <s v="Conversion"/>
    <s v="Actuals"/>
    <n v="133.28"/>
    <m/>
    <s v="S45 Financial Management"/>
    <m/>
    <m/>
    <s v="Conversion"/>
    <s v="D012 VP and Chief Financial Officer"/>
    <s v="11 Operating Fund"/>
    <m/>
    <m/>
    <x v="0"/>
    <m/>
    <s v="Meals Domestic"/>
    <m/>
    <s v="5105:Domestic Travel"/>
    <s v="09 - March"/>
  </r>
  <r>
    <s v="JE-000000023 - Saint Louis University - 03/31/2020"/>
    <s v="5105:Domestic Travel"/>
    <s v="11 Operating Fund"/>
    <x v="2"/>
    <s v="15 Institutional Support"/>
    <m/>
    <x v="26"/>
    <x v="14"/>
    <m/>
    <s v="124504-739400"/>
    <d v="2020-03-31T00:00:00"/>
    <m/>
    <s v="JE-000000023"/>
    <m/>
    <s v="Conversion"/>
    <s v="Actuals"/>
    <n v="178.84"/>
    <m/>
    <s v="S45 Financial Management"/>
    <m/>
    <m/>
    <s v="Conversion"/>
    <s v="D012 VP and Chief Financial Officer"/>
    <s v="11 Operating Fund"/>
    <m/>
    <m/>
    <x v="0"/>
    <m/>
    <s v="Meals Domestic"/>
    <m/>
    <s v="5105:Domestic Travel"/>
    <s v="09 - March"/>
  </r>
  <r>
    <s v="JE-000000023 - Saint Louis University - 03/31/2020"/>
    <s v="5106:Foreign Travel"/>
    <s v="11 Operating Fund"/>
    <x v="2"/>
    <s v="15 Institutional Support"/>
    <m/>
    <x v="28"/>
    <x v="15"/>
    <m/>
    <s v="124504-739250"/>
    <d v="2020-03-31T00:00:00"/>
    <m/>
    <s v="JE-000000023"/>
    <m/>
    <s v="Conversion"/>
    <s v="Actuals"/>
    <n v="642.86"/>
    <m/>
    <s v="S45 Financial Management"/>
    <m/>
    <m/>
    <s v="Conversion"/>
    <s v="D012 VP and Chief Financial Officer"/>
    <s v="11 Operating Fund"/>
    <m/>
    <m/>
    <x v="0"/>
    <m/>
    <s v="Lodging Foreign"/>
    <m/>
    <s v="5106:Foreign Travel"/>
    <s v="09 - March"/>
  </r>
  <r>
    <s v="JE-000000023 - Saint Louis University - 03/31/2020"/>
    <s v="5105:Domestic Travel"/>
    <s v="11 Operating Fund"/>
    <x v="2"/>
    <s v="15 Institutional Support"/>
    <m/>
    <x v="29"/>
    <x v="14"/>
    <m/>
    <s v="124504-739200"/>
    <d v="2020-03-31T00:00:00"/>
    <m/>
    <s v="JE-000000023"/>
    <m/>
    <s v="Conversion"/>
    <s v="Actuals"/>
    <n v="1126.6400000000001"/>
    <m/>
    <s v="S45 Financial Management"/>
    <m/>
    <m/>
    <s v="Conversion"/>
    <s v="D012 VP and Chief Financial Officer"/>
    <s v="11 Operating Fund"/>
    <m/>
    <m/>
    <x v="0"/>
    <m/>
    <s v="Lodging Domestic"/>
    <m/>
    <s v="5105:Domestic Travel"/>
    <s v="09 - March"/>
  </r>
  <r>
    <s v="JE-000000023 - Saint Louis University - 03/31/2020"/>
    <s v="5104:Local Business"/>
    <s v="11 Operating Fund"/>
    <x v="2"/>
    <s v="15 Institutional Support"/>
    <m/>
    <x v="9"/>
    <x v="8"/>
    <m/>
    <s v="124504-737000"/>
    <d v="2020-03-31T00:00:00"/>
    <m/>
    <s v="JE-000000023"/>
    <m/>
    <s v="Conversion"/>
    <s v="Actuals"/>
    <n v="843.05"/>
    <m/>
    <s v="S45 Financial Management"/>
    <m/>
    <m/>
    <s v="Conversion"/>
    <s v="D012 VP and Chief Financial Officer"/>
    <s v="11 Operating Fund"/>
    <m/>
    <m/>
    <x v="0"/>
    <m/>
    <s v="Local Meals"/>
    <m/>
    <s v="5104:Local Business"/>
    <s v="09 - March"/>
  </r>
  <r>
    <s v="JE-000000023 - Saint Louis University - 03/31/2020"/>
    <s v="5102:Books,Subscriptions,Periodicals"/>
    <s v="11 Operating Fund"/>
    <x v="2"/>
    <s v="15 Institutional Support"/>
    <m/>
    <x v="10"/>
    <x v="9"/>
    <m/>
    <s v="124504-722400"/>
    <d v="2020-03-31T00:00:00"/>
    <m/>
    <s v="JE-000000023"/>
    <m/>
    <s v="Conversion"/>
    <s v="Actuals"/>
    <n v="15.6"/>
    <m/>
    <s v="S45 Financial Management"/>
    <m/>
    <m/>
    <s v="Conversion"/>
    <s v="D012 VP and Chief Financial Officer"/>
    <s v="11 Operating Fund"/>
    <m/>
    <m/>
    <x v="0"/>
    <m/>
    <s v="Subscriptions/Periodicals"/>
    <m/>
    <s v="5102:Books,Subscriptions,Periodicals"/>
    <s v="09 - March"/>
  </r>
  <r>
    <s v="JE-000000023 - Saint Louis University - 03/31/2020"/>
    <s v="5100:Communications"/>
    <s v="11 Operating Fund"/>
    <x v="2"/>
    <s v="15 Institutional Support"/>
    <m/>
    <x v="12"/>
    <x v="10"/>
    <m/>
    <s v="124504-714000"/>
    <d v="2020-03-31T00:00:00"/>
    <m/>
    <s v="JE-000000023"/>
    <m/>
    <s v="Conversion"/>
    <s v="Actuals"/>
    <n v="93.7"/>
    <m/>
    <s v="S45 Financial Management"/>
    <m/>
    <m/>
    <s v="Conversion"/>
    <s v="D012 VP and Chief Financial Officer"/>
    <s v="11 Operating Fund"/>
    <m/>
    <m/>
    <x v="0"/>
    <m/>
    <s v="Telephone Long Distance"/>
    <m/>
    <s v="5100:Communications"/>
    <s v="09 - March"/>
  </r>
  <r>
    <s v="JE-000000023 - Saint Louis University - 03/31/2020"/>
    <s v="5010:Fringe Benefits Allocated"/>
    <s v="11 Operating Fund"/>
    <x v="2"/>
    <s v="15 Institutional Support"/>
    <m/>
    <x v="1"/>
    <x v="1"/>
    <m/>
    <s v="124504-690000"/>
    <d v="2020-03-31T00:00:00"/>
    <m/>
    <s v="JE-000000023"/>
    <m/>
    <s v="Conversion"/>
    <s v="Actuals"/>
    <n v="15779.81"/>
    <m/>
    <s v="S45 Financial Management"/>
    <m/>
    <m/>
    <s v="Conversion"/>
    <s v="D012 VP and Chief Financial Officer"/>
    <s v="11 Operating Fund"/>
    <m/>
    <m/>
    <x v="0"/>
    <m/>
    <s v="Fringe Benefits Allocated"/>
    <m/>
    <s v="5010:Fringe Benefits Allocated"/>
    <s v="09 - March"/>
  </r>
  <r>
    <s v="JE-000000023 - Saint Louis University - 03/31/2020"/>
    <s v="5000:Salaries and Wages"/>
    <s v="11 Operating Fund"/>
    <x v="2"/>
    <s v="15 Institutional Support"/>
    <m/>
    <x v="3"/>
    <x v="3"/>
    <m/>
    <s v="124504-647000"/>
    <d v="2020-03-31T00:00:00"/>
    <m/>
    <s v="JE-000000023"/>
    <m/>
    <s v="Conversion"/>
    <s v="Actuals"/>
    <n v="46668.6"/>
    <m/>
    <s v="S45 Financial Management"/>
    <m/>
    <m/>
    <s v="Conversion"/>
    <s v="D012 VP and Chief Financial Officer"/>
    <s v="11 Operating Fund"/>
    <m/>
    <m/>
    <x v="0"/>
    <m/>
    <s v="FT Staff Salaried"/>
    <m/>
    <s v="5000:Salaries and Wages"/>
    <s v="09 - March"/>
  </r>
  <r>
    <s v="JE-000000023 - Saint Louis University - 03/31/2020"/>
    <s v="5000:Salaries and Wages"/>
    <s v="11 Operating Fund"/>
    <x v="2"/>
    <s v="15 Institutional Support"/>
    <m/>
    <x v="4"/>
    <x v="3"/>
    <m/>
    <s v="124504-643000"/>
    <d v="2020-03-31T00:00:00"/>
    <m/>
    <s v="JE-000000023"/>
    <m/>
    <s v="Conversion"/>
    <s v="Actuals"/>
    <n v="1666.66"/>
    <m/>
    <s v="S45 Financial Management"/>
    <m/>
    <m/>
    <s v="Conversion"/>
    <s v="D012 VP and Chief Financial Officer"/>
    <s v="11 Operating Fund"/>
    <m/>
    <m/>
    <x v="0"/>
    <m/>
    <s v="FT Staff Supplemental Pay"/>
    <m/>
    <s v="5000:Salaries and Wages"/>
    <s v="09 - March"/>
  </r>
  <r>
    <s v="JE-000000023 - Saint Louis University - 03/31/2020"/>
    <s v="5133:Expense Recovery"/>
    <s v="11 Operating Fund"/>
    <x v="3"/>
    <s v="15 Institutional Support"/>
    <m/>
    <x v="5"/>
    <x v="4"/>
    <s v="External Expense Recovery (920600)"/>
    <s v="124503-920600"/>
    <d v="2020-03-31T00:00:00"/>
    <m/>
    <s v="JE-000000023"/>
    <m/>
    <s v="Conversion"/>
    <s v="Actuals"/>
    <n v="-1500"/>
    <m/>
    <s v="S45 Financial Management"/>
    <m/>
    <m/>
    <s v="Conversion"/>
    <s v="D060 Business Services"/>
    <s v="11 Operating Fund"/>
    <m/>
    <m/>
    <x v="0"/>
    <m/>
    <m/>
    <s v="External Expense Recovery (920600)"/>
    <s v="5133:Expense Recovery"/>
    <s v="09 - March"/>
  </r>
  <r>
    <s v="JE-000000023 - Saint Louis University - 03/31/2020"/>
    <s v="5120:Inter-Departmental Services"/>
    <s v="11 Operating Fund"/>
    <x v="3"/>
    <s v="15 Institutional Support"/>
    <m/>
    <x v="17"/>
    <x v="0"/>
    <m/>
    <s v="124503-771100"/>
    <d v="2020-03-31T00:00:00"/>
    <m/>
    <s v="JE-000000023"/>
    <m/>
    <s v="Conversion"/>
    <s v="Actuals"/>
    <n v="13.95"/>
    <m/>
    <s v="S45 Financial Management"/>
    <m/>
    <m/>
    <s v="Conversion"/>
    <s v="D060 Business Services"/>
    <s v="11 Operating Fund"/>
    <m/>
    <m/>
    <x v="0"/>
    <m/>
    <s v="Mail Room"/>
    <m/>
    <s v="5120:Inter-Departmental Services"/>
    <s v="09 - March"/>
  </r>
  <r>
    <s v="JE-000000023 - Saint Louis University - 03/31/2020"/>
    <s v="5120:Inter-Departmental Services"/>
    <s v="11 Operating Fund"/>
    <x v="3"/>
    <s v="15 Institutional Support"/>
    <m/>
    <x v="0"/>
    <x v="0"/>
    <m/>
    <s v="124503-771011"/>
    <d v="2020-03-31T00:00:00"/>
    <m/>
    <s v="JE-000000023"/>
    <m/>
    <s v="Conversion"/>
    <s v="Actuals"/>
    <n v="320"/>
    <m/>
    <s v="S45 Financial Management"/>
    <m/>
    <m/>
    <s v="Conversion"/>
    <s v="D060 Business Services"/>
    <s v="11 Operating Fund"/>
    <m/>
    <m/>
    <x v="0"/>
    <m/>
    <s v="Telephone Charges"/>
    <m/>
    <s v="5120:Inter-Departmental Services"/>
    <s v="09 - March"/>
  </r>
  <r>
    <s v="JE-000000023 - Saint Louis University - 03/31/2020"/>
    <s v="5100:Communications"/>
    <s v="11 Operating Fund"/>
    <x v="3"/>
    <s v="15 Institutional Support"/>
    <m/>
    <x v="12"/>
    <x v="10"/>
    <m/>
    <s v="124503-714000"/>
    <d v="2020-03-31T00:00:00"/>
    <m/>
    <s v="JE-000000023"/>
    <m/>
    <s v="Conversion"/>
    <s v="Actuals"/>
    <n v="50.6"/>
    <m/>
    <s v="S45 Financial Management"/>
    <m/>
    <m/>
    <s v="Conversion"/>
    <s v="D060 Business Services"/>
    <s v="11 Operating Fund"/>
    <m/>
    <m/>
    <x v="0"/>
    <m/>
    <s v="Telephone Long Distance"/>
    <m/>
    <s v="5100:Communications"/>
    <s v="09 - March"/>
  </r>
  <r>
    <s v="JE-000000023 - Saint Louis University - 03/31/2020"/>
    <s v="5010:Fringe Benefits Allocated"/>
    <s v="11 Operating Fund"/>
    <x v="3"/>
    <s v="15 Institutional Support"/>
    <m/>
    <x v="1"/>
    <x v="1"/>
    <m/>
    <s v="124503-690000"/>
    <d v="2020-03-31T00:00:00"/>
    <m/>
    <s v="JE-000000023"/>
    <m/>
    <s v="Conversion"/>
    <s v="Actuals"/>
    <n v="12724.55"/>
    <m/>
    <s v="S45 Financial Management"/>
    <m/>
    <m/>
    <s v="Conversion"/>
    <s v="D060 Business Services"/>
    <s v="11 Operating Fund"/>
    <m/>
    <m/>
    <x v="0"/>
    <m/>
    <s v="Fringe Benefits Allocated"/>
    <m/>
    <s v="5010:Fringe Benefits Allocated"/>
    <s v="09 - March"/>
  </r>
  <r>
    <s v="JE-000000023 - Saint Louis University - 03/31/2020"/>
    <s v="5000:Salaries and Wages"/>
    <s v="11 Operating Fund"/>
    <x v="3"/>
    <s v="15 Institutional Support"/>
    <m/>
    <x v="3"/>
    <x v="3"/>
    <m/>
    <s v="124503-647000"/>
    <d v="2020-03-31T00:00:00"/>
    <m/>
    <s v="JE-000000023"/>
    <m/>
    <s v="Conversion"/>
    <s v="Actuals"/>
    <n v="37416.68"/>
    <m/>
    <s v="S45 Financial Management"/>
    <m/>
    <m/>
    <s v="Conversion"/>
    <s v="D060 Business Services"/>
    <s v="11 Operating Fund"/>
    <m/>
    <m/>
    <x v="0"/>
    <m/>
    <s v="FT Staff Salaried"/>
    <m/>
    <s v="5000:Salaries and Wages"/>
    <s v="09 - March"/>
  </r>
  <r>
    <s v="JE-000000023 - Saint Louis University - 03/31/2020"/>
    <s v="5000:Salaries and Wages"/>
    <s v="11 Operating Fund"/>
    <x v="3"/>
    <s v="15 Institutional Support"/>
    <m/>
    <x v="4"/>
    <x v="3"/>
    <m/>
    <s v="124503-643000"/>
    <d v="2020-03-31T00:00:00"/>
    <m/>
    <s v="JE-000000023"/>
    <m/>
    <s v="Conversion"/>
    <s v="Actuals"/>
    <n v="1800"/>
    <m/>
    <s v="S45 Financial Management"/>
    <m/>
    <m/>
    <s v="Conversion"/>
    <s v="D060 Business Services"/>
    <s v="11 Operating Fund"/>
    <m/>
    <m/>
    <x v="0"/>
    <m/>
    <s v="FT Staff Supplemental Pay"/>
    <m/>
    <s v="5000:Salaries and Wages"/>
    <s v="09 - March"/>
  </r>
  <r>
    <s v="JE-000000023 - Saint Louis University - 03/31/2020"/>
    <s v="5120:Inter-Departmental Services"/>
    <s v="11 Operating Fund"/>
    <x v="4"/>
    <s v="15 Institutional Support"/>
    <m/>
    <x v="17"/>
    <x v="0"/>
    <m/>
    <s v="124502-771100"/>
    <d v="2020-03-31T00:00:00"/>
    <m/>
    <s v="JE-000000023"/>
    <m/>
    <s v="Conversion"/>
    <s v="Actuals"/>
    <n v="643.38"/>
    <m/>
    <s v="S45 Financial Management"/>
    <m/>
    <m/>
    <s v="Conversion"/>
    <s v="D010 Controller"/>
    <s v="11 Operating Fund"/>
    <m/>
    <m/>
    <x v="0"/>
    <m/>
    <s v="Mail Room"/>
    <m/>
    <s v="5120:Inter-Departmental Services"/>
    <s v="09 - March"/>
  </r>
  <r>
    <s v="JE-000000023 - Saint Louis University - 03/31/2020"/>
    <s v="5120:Inter-Departmental Services"/>
    <s v="11 Operating Fund"/>
    <x v="4"/>
    <s v="15 Institutional Support"/>
    <m/>
    <x v="0"/>
    <x v="0"/>
    <m/>
    <s v="124502-771011"/>
    <d v="2020-03-31T00:00:00"/>
    <m/>
    <s v="JE-000000023"/>
    <m/>
    <s v="Conversion"/>
    <s v="Actuals"/>
    <n v="240"/>
    <m/>
    <s v="S45 Financial Management"/>
    <m/>
    <m/>
    <s v="Conversion"/>
    <s v="D010 Controller"/>
    <s v="11 Operating Fund"/>
    <m/>
    <m/>
    <x v="0"/>
    <m/>
    <s v="Telephone Charges"/>
    <m/>
    <s v="5120:Inter-Departmental Services"/>
    <s v="09 - March"/>
  </r>
  <r>
    <s v="JE-000000023 - Saint Louis University - 03/31/2020"/>
    <s v="5112:Supplies"/>
    <s v="11 Operating Fund"/>
    <x v="4"/>
    <s v="15 Institutional Support"/>
    <m/>
    <x v="21"/>
    <x v="6"/>
    <m/>
    <s v="124502-751000"/>
    <d v="2020-03-31T00:00:00"/>
    <m/>
    <s v="JE-000000023"/>
    <m/>
    <s v="Conversion"/>
    <s v="Actuals"/>
    <n v="89.63"/>
    <m/>
    <s v="S45 Financial Management"/>
    <m/>
    <m/>
    <s v="Conversion"/>
    <s v="D010 Controller"/>
    <s v="11 Operating Fund"/>
    <m/>
    <m/>
    <x v="0"/>
    <m/>
    <s v="Office Supplies"/>
    <m/>
    <s v="5112:Supplies"/>
    <s v="09 - March"/>
  </r>
  <r>
    <s v="JE-000000023 - Saint Louis University - 03/31/2020"/>
    <s v="5110:Printing and Duplicating"/>
    <s v="11 Operating Fund"/>
    <x v="4"/>
    <s v="15 Institutional Support"/>
    <m/>
    <x v="18"/>
    <x v="7"/>
    <m/>
    <s v="124502-744100"/>
    <d v="2020-03-31T00:00:00"/>
    <m/>
    <s v="JE-000000023"/>
    <m/>
    <s v="Conversion"/>
    <s v="Actuals"/>
    <n v="1295.79"/>
    <m/>
    <s v="S45 Financial Management"/>
    <m/>
    <m/>
    <s v="Conversion"/>
    <s v="D010 Controller"/>
    <s v="11 Operating Fund"/>
    <m/>
    <m/>
    <x v="0"/>
    <m/>
    <s v="Outside Printing"/>
    <m/>
    <s v="5110:Printing and Duplicating"/>
    <s v="09 - March"/>
  </r>
  <r>
    <s v="JE-000000023 - Saint Louis University - 03/31/2020"/>
    <s v="5010:Fringe Benefits Allocated"/>
    <s v="11 Operating Fund"/>
    <x v="4"/>
    <s v="15 Institutional Support"/>
    <m/>
    <x v="1"/>
    <x v="1"/>
    <m/>
    <s v="124502-690000"/>
    <d v="2020-03-31T00:00:00"/>
    <m/>
    <s v="JE-000000023"/>
    <m/>
    <s v="Conversion"/>
    <s v="Actuals"/>
    <n v="32493.75"/>
    <m/>
    <s v="S45 Financial Management"/>
    <m/>
    <m/>
    <s v="Conversion"/>
    <s v="D010 Controller"/>
    <s v="11 Operating Fund"/>
    <m/>
    <m/>
    <x v="0"/>
    <m/>
    <s v="Fringe Benefits Allocated"/>
    <m/>
    <s v="5010:Fringe Benefits Allocated"/>
    <s v="09 - March"/>
  </r>
  <r>
    <s v="JE-000000023 - Saint Louis University - 03/31/2020"/>
    <s v="5000:Salaries and Wages"/>
    <s v="11 Operating Fund"/>
    <x v="4"/>
    <s v="15 Institutional Support"/>
    <m/>
    <x v="30"/>
    <x v="16"/>
    <m/>
    <s v="124502-661000"/>
    <d v="2020-03-31T00:00:00"/>
    <m/>
    <s v="JE-000000023"/>
    <m/>
    <s v="Conversion"/>
    <s v="Actuals"/>
    <n v="47.25"/>
    <m/>
    <s v="S45 Financial Management"/>
    <m/>
    <m/>
    <s v="Conversion"/>
    <s v="D010 Controller"/>
    <s v="11 Operating Fund"/>
    <m/>
    <m/>
    <x v="0"/>
    <m/>
    <s v="Student Labor General"/>
    <m/>
    <s v="5000:Salaries and Wages"/>
    <s v="09 - March"/>
  </r>
  <r>
    <s v="JE-000000023 - Saint Louis University - 03/31/2020"/>
    <s v="5000:Salaries and Wages"/>
    <s v="11 Operating Fund"/>
    <x v="4"/>
    <s v="15 Institutional Support"/>
    <m/>
    <x v="3"/>
    <x v="3"/>
    <m/>
    <s v="124502-647000"/>
    <d v="2020-03-31T00:00:00"/>
    <m/>
    <s v="JE-000000023"/>
    <m/>
    <s v="Conversion"/>
    <s v="Actuals"/>
    <n v="89365.56"/>
    <m/>
    <s v="S45 Financial Management"/>
    <m/>
    <m/>
    <s v="Conversion"/>
    <s v="D010 Controller"/>
    <s v="11 Operating Fund"/>
    <m/>
    <m/>
    <x v="0"/>
    <m/>
    <s v="FT Staff Salaried"/>
    <m/>
    <s v="5000:Salaries and Wages"/>
    <s v="09 - March"/>
  </r>
  <r>
    <s v="JE-000000023 - Saint Louis University - 03/31/2020"/>
    <s v="5000:Salaries and Wages"/>
    <s v="11 Operating Fund"/>
    <x v="4"/>
    <s v="15 Institutional Support"/>
    <m/>
    <x v="19"/>
    <x v="3"/>
    <m/>
    <s v="124502-641000"/>
    <d v="2020-03-31T00:00:00"/>
    <m/>
    <s v="JE-000000023"/>
    <m/>
    <s v="Conversion"/>
    <s v="Actuals"/>
    <n v="8360"/>
    <m/>
    <s v="S45 Financial Management"/>
    <m/>
    <m/>
    <s v="Conversion"/>
    <s v="D010 Controller"/>
    <s v="11 Operating Fund"/>
    <m/>
    <m/>
    <x v="0"/>
    <m/>
    <s v="FT Staff Hourly"/>
    <m/>
    <s v="5000:Salaries and Wages"/>
    <s v="09 - March"/>
  </r>
  <r>
    <s v="JE-000000024 - Saint Louis University - 02/29/2020"/>
    <s v="5010:Fringe Benefits Allocated"/>
    <s v="11 Operating Fund"/>
    <x v="0"/>
    <s v="15 Institutional Support"/>
    <m/>
    <x v="1"/>
    <x v="1"/>
    <m/>
    <s v="124513-690000"/>
    <d v="2020-02-29T00:00:00"/>
    <m/>
    <s v="JE-000000024"/>
    <m/>
    <s v="Conversion"/>
    <s v="Actuals"/>
    <n v="6695.36"/>
    <m/>
    <s v="S45 Financial Management"/>
    <m/>
    <m/>
    <s v="Conversion"/>
    <s v="D308 Shared Services"/>
    <s v="11 Operating Fund"/>
    <m/>
    <m/>
    <x v="0"/>
    <m/>
    <s v="Fringe Benefits Allocated"/>
    <m/>
    <s v="5010:Fringe Benefits Allocated"/>
    <s v="08 - February"/>
  </r>
  <r>
    <s v="JE-000000024 - Saint Louis University - 02/29/2020"/>
    <s v="5000:Salaries and Wages"/>
    <s v="11 Operating Fund"/>
    <x v="0"/>
    <s v="15 Institutional Support"/>
    <m/>
    <x v="2"/>
    <x v="2"/>
    <m/>
    <s v="124513-651000"/>
    <d v="2020-02-29T00:00:00"/>
    <m/>
    <s v="JE-000000024"/>
    <m/>
    <s v="Conversion"/>
    <s v="Actuals"/>
    <n v="2156.2600000000002"/>
    <m/>
    <s v="S45 Financial Management"/>
    <m/>
    <m/>
    <s v="Conversion"/>
    <s v="D308 Shared Services"/>
    <s v="11 Operating Fund"/>
    <m/>
    <m/>
    <x v="0"/>
    <m/>
    <s v="PT Staff Hourly"/>
    <m/>
    <s v="5000:Salaries and Wages"/>
    <s v="08 - February"/>
  </r>
  <r>
    <s v="JE-000000024 - Saint Louis University - 02/29/2020"/>
    <s v="5000:Salaries and Wages"/>
    <s v="11 Operating Fund"/>
    <x v="0"/>
    <s v="15 Institutional Support"/>
    <m/>
    <x v="3"/>
    <x v="3"/>
    <m/>
    <s v="124513-647000"/>
    <d v="2020-02-29T00:00:00"/>
    <m/>
    <s v="JE-000000024"/>
    <m/>
    <s v="Conversion"/>
    <s v="Actuals"/>
    <n v="19115.060000000001"/>
    <m/>
    <s v="S45 Financial Management"/>
    <m/>
    <m/>
    <s v="Conversion"/>
    <s v="D308 Shared Services"/>
    <s v="11 Operating Fund"/>
    <m/>
    <m/>
    <x v="0"/>
    <m/>
    <s v="FT Staff Salaried"/>
    <m/>
    <s v="5000:Salaries and Wages"/>
    <s v="08 - February"/>
  </r>
  <r>
    <s v="JE-000000024 - Saint Louis University - 02/29/2020"/>
    <s v="5010:Fringe Benefits Allocated"/>
    <s v="11 Operating Fund"/>
    <x v="1"/>
    <s v="15 Institutional Support"/>
    <m/>
    <x v="1"/>
    <x v="1"/>
    <m/>
    <s v="124505-690000"/>
    <d v="2020-02-29T00:00:00"/>
    <m/>
    <s v="JE-000000024"/>
    <m/>
    <s v="Conversion"/>
    <s v="Actuals"/>
    <n v="10876.57"/>
    <m/>
    <s v="S45 Financial Management"/>
    <m/>
    <m/>
    <s v="Conversion"/>
    <s v="D028 Financial Planning &amp; Budget"/>
    <s v="11 Operating Fund"/>
    <m/>
    <m/>
    <x v="0"/>
    <m/>
    <s v="Fringe Benefits Allocated"/>
    <m/>
    <s v="5010:Fringe Benefits Allocated"/>
    <s v="08 - February"/>
  </r>
  <r>
    <s v="JE-000000024 - Saint Louis University - 02/29/2020"/>
    <s v="5000:Salaries and Wages"/>
    <s v="11 Operating Fund"/>
    <x v="1"/>
    <s v="15 Institutional Support"/>
    <m/>
    <x v="3"/>
    <x v="3"/>
    <m/>
    <s v="124505-647000"/>
    <d v="2020-02-29T00:00:00"/>
    <m/>
    <s v="JE-000000024"/>
    <m/>
    <s v="Conversion"/>
    <s v="Actuals"/>
    <n v="30458.52"/>
    <m/>
    <s v="S45 Financial Management"/>
    <m/>
    <m/>
    <s v="Conversion"/>
    <s v="D028 Financial Planning &amp; Budget"/>
    <s v="11 Operating Fund"/>
    <m/>
    <m/>
    <x v="0"/>
    <m/>
    <s v="FT Staff Salaried"/>
    <m/>
    <s v="5000:Salaries and Wages"/>
    <s v="08 - February"/>
  </r>
  <r>
    <s v="JE-000000024 - Saint Louis University - 02/29/2020"/>
    <s v="5000:Salaries and Wages"/>
    <s v="11 Operating Fund"/>
    <x v="1"/>
    <s v="15 Institutional Support"/>
    <m/>
    <x v="19"/>
    <x v="3"/>
    <m/>
    <s v="124505-641000"/>
    <d v="2020-02-29T00:00:00"/>
    <m/>
    <s v="JE-000000024"/>
    <m/>
    <s v="Conversion"/>
    <s v="Actuals"/>
    <n v="2252.96"/>
    <m/>
    <s v="S45 Financial Management"/>
    <m/>
    <m/>
    <s v="Conversion"/>
    <s v="D028 Financial Planning &amp; Budget"/>
    <s v="11 Operating Fund"/>
    <m/>
    <m/>
    <x v="0"/>
    <m/>
    <s v="FT Staff Hourly"/>
    <m/>
    <s v="5000:Salaries and Wages"/>
    <s v="08 - February"/>
  </r>
  <r>
    <s v="JE-000000024 - Saint Louis University - 02/29/2020"/>
    <s v="5133:Expense Recovery"/>
    <s v="11 Operating Fund"/>
    <x v="2"/>
    <s v="15 Institutional Support"/>
    <m/>
    <x v="5"/>
    <x v="4"/>
    <s v="SLUCare Recoveries (920700)"/>
    <s v="124504-920700"/>
    <d v="2020-02-29T00:00:00"/>
    <m/>
    <s v="JE-000000024"/>
    <m/>
    <s v="Conversion"/>
    <s v="Actuals"/>
    <n v="-18849.25"/>
    <m/>
    <s v="S45 Financial Management"/>
    <m/>
    <m/>
    <s v="Conversion"/>
    <s v="D012 VP and Chief Financial Officer"/>
    <s v="11 Operating Fund"/>
    <m/>
    <m/>
    <x v="0"/>
    <m/>
    <m/>
    <s v="SLUCare Recoveries (920700)"/>
    <s v="5133:Expense Recovery"/>
    <s v="08 - February"/>
  </r>
  <r>
    <s v="JE-000000024 - Saint Louis University - 02/29/2020"/>
    <s v="5113:Furniture and Equipment"/>
    <s v="11 Operating Fund"/>
    <x v="2"/>
    <s v="15 Institutional Support"/>
    <m/>
    <x v="6"/>
    <x v="5"/>
    <m/>
    <s v="124504-757500"/>
    <d v="2020-02-29T00:00:00"/>
    <m/>
    <s v="JE-000000024"/>
    <m/>
    <s v="Conversion"/>
    <s v="Actuals"/>
    <n v="2950.07"/>
    <m/>
    <s v="S45 Financial Management"/>
    <m/>
    <m/>
    <s v="Conversion"/>
    <s v="D012 VP and Chief Financial Officer"/>
    <s v="11 Operating Fund"/>
    <m/>
    <m/>
    <x v="0"/>
    <m/>
    <s v="Computer Equipment/Software"/>
    <m/>
    <s v="5113:Furniture and Equipment"/>
    <s v="08 - February"/>
  </r>
  <r>
    <s v="JE-000000024 - Saint Louis University - 02/29/2020"/>
    <s v="5112:Supplies"/>
    <s v="11 Operating Fund"/>
    <x v="2"/>
    <s v="15 Institutional Support"/>
    <m/>
    <x v="7"/>
    <x v="6"/>
    <m/>
    <s v="124504-756000"/>
    <d v="2020-02-29T00:00:00"/>
    <m/>
    <s v="JE-000000024"/>
    <m/>
    <s v="Conversion"/>
    <s v="Actuals"/>
    <n v="110"/>
    <m/>
    <s v="S45 Financial Management"/>
    <m/>
    <m/>
    <s v="Conversion"/>
    <s v="D012 VP and Chief Financial Officer"/>
    <s v="11 Operating Fund"/>
    <m/>
    <m/>
    <x v="0"/>
    <m/>
    <s v="Other Supplies"/>
    <m/>
    <s v="5112:Supplies"/>
    <s v="08 - February"/>
  </r>
  <r>
    <s v="JE-000000024 - Saint Louis University - 02/29/2020"/>
    <s v="5112:Supplies"/>
    <s v="11 Operating Fund"/>
    <x v="2"/>
    <s v="15 Institutional Support"/>
    <m/>
    <x v="21"/>
    <x v="6"/>
    <m/>
    <s v="124504-751000"/>
    <d v="2020-02-29T00:00:00"/>
    <m/>
    <s v="JE-000000024"/>
    <m/>
    <s v="Conversion"/>
    <s v="Actuals"/>
    <n v="73.569999999999993"/>
    <m/>
    <s v="S45 Financial Management"/>
    <m/>
    <m/>
    <s v="Conversion"/>
    <s v="D012 VP and Chief Financial Officer"/>
    <s v="11 Operating Fund"/>
    <m/>
    <m/>
    <x v="0"/>
    <m/>
    <s v="Office Supplies"/>
    <m/>
    <s v="5112:Supplies"/>
    <s v="08 - February"/>
  </r>
  <r>
    <s v="JE-000000024 - Saint Louis University - 02/29/2020"/>
    <s v="5110:Printing and Duplicating"/>
    <s v="11 Operating Fund"/>
    <x v="2"/>
    <s v="15 Institutional Support"/>
    <m/>
    <x v="8"/>
    <x v="7"/>
    <m/>
    <s v="124504-744210"/>
    <d v="2020-02-29T00:00:00"/>
    <m/>
    <s v="JE-000000024"/>
    <m/>
    <s v="Conversion"/>
    <s v="Actuals"/>
    <n v="913.39"/>
    <m/>
    <s v="S45 Financial Management"/>
    <m/>
    <m/>
    <s v="Conversion"/>
    <s v="D012 VP and Chief Financial Officer"/>
    <s v="11 Operating Fund"/>
    <m/>
    <m/>
    <x v="0"/>
    <m/>
    <s v="Xerox Managed Print Services"/>
    <m/>
    <s v="5110:Printing and Duplicating"/>
    <s v="08 - February"/>
  </r>
  <r>
    <s v="JE-000000024 - Saint Louis University - 02/29/2020"/>
    <s v="5104:Local Business"/>
    <s v="11 Operating Fund"/>
    <x v="2"/>
    <s v="15 Institutional Support"/>
    <m/>
    <x v="9"/>
    <x v="8"/>
    <m/>
    <s v="124504-737000"/>
    <d v="2020-02-29T00:00:00"/>
    <m/>
    <s v="JE-000000024"/>
    <m/>
    <s v="Conversion"/>
    <s v="Actuals"/>
    <n v="138.47"/>
    <m/>
    <s v="S45 Financial Management"/>
    <m/>
    <m/>
    <s v="Conversion"/>
    <s v="D012 VP and Chief Financial Officer"/>
    <s v="11 Operating Fund"/>
    <m/>
    <m/>
    <x v="0"/>
    <m/>
    <s v="Local Meals"/>
    <m/>
    <s v="5104:Local Business"/>
    <s v="08 - February"/>
  </r>
  <r>
    <s v="JE-000000024 - Saint Louis University - 02/29/2020"/>
    <s v="5102:Books,Subscriptions,Periodicals"/>
    <s v="11 Operating Fund"/>
    <x v="2"/>
    <s v="15 Institutional Support"/>
    <m/>
    <x v="10"/>
    <x v="9"/>
    <m/>
    <s v="124504-722400"/>
    <d v="2020-02-29T00:00:00"/>
    <m/>
    <s v="JE-000000024"/>
    <m/>
    <s v="Conversion"/>
    <s v="Actuals"/>
    <n v="15.6"/>
    <m/>
    <s v="S45 Financial Management"/>
    <m/>
    <m/>
    <s v="Conversion"/>
    <s v="D012 VP and Chief Financial Officer"/>
    <s v="11 Operating Fund"/>
    <m/>
    <m/>
    <x v="0"/>
    <m/>
    <s v="Subscriptions/Periodicals"/>
    <m/>
    <s v="5102:Books,Subscriptions,Periodicals"/>
    <s v="08 - February"/>
  </r>
  <r>
    <s v="JE-000000024 - Saint Louis University - 02/29/2020"/>
    <s v="5010:Fringe Benefits Allocated"/>
    <s v="11 Operating Fund"/>
    <x v="2"/>
    <s v="15 Institutional Support"/>
    <m/>
    <x v="1"/>
    <x v="1"/>
    <m/>
    <s v="124504-690000"/>
    <d v="2020-02-29T00:00:00"/>
    <m/>
    <s v="JE-000000024"/>
    <m/>
    <s v="Conversion"/>
    <s v="Actuals"/>
    <n v="15779.81"/>
    <m/>
    <s v="S45 Financial Management"/>
    <m/>
    <m/>
    <s v="Conversion"/>
    <s v="D012 VP and Chief Financial Officer"/>
    <s v="11 Operating Fund"/>
    <m/>
    <m/>
    <x v="0"/>
    <m/>
    <s v="Fringe Benefits Allocated"/>
    <m/>
    <s v="5010:Fringe Benefits Allocated"/>
    <s v="08 - February"/>
  </r>
  <r>
    <s v="JE-000000024 - Saint Louis University - 02/29/2020"/>
    <s v="5000:Salaries and Wages"/>
    <s v="11 Operating Fund"/>
    <x v="2"/>
    <s v="15 Institutional Support"/>
    <m/>
    <x v="3"/>
    <x v="3"/>
    <m/>
    <s v="124504-647000"/>
    <d v="2020-02-29T00:00:00"/>
    <m/>
    <s v="JE-000000024"/>
    <m/>
    <s v="Conversion"/>
    <s v="Actuals"/>
    <n v="46668.6"/>
    <m/>
    <s v="S45 Financial Management"/>
    <m/>
    <m/>
    <s v="Conversion"/>
    <s v="D012 VP and Chief Financial Officer"/>
    <s v="11 Operating Fund"/>
    <m/>
    <m/>
    <x v="0"/>
    <m/>
    <s v="FT Staff Salaried"/>
    <m/>
    <s v="5000:Salaries and Wages"/>
    <s v="08 - February"/>
  </r>
  <r>
    <s v="JE-000000024 - Saint Louis University - 02/29/2020"/>
    <s v="5000:Salaries and Wages"/>
    <s v="11 Operating Fund"/>
    <x v="2"/>
    <s v="15 Institutional Support"/>
    <m/>
    <x v="4"/>
    <x v="3"/>
    <m/>
    <s v="124504-643000"/>
    <d v="2020-02-29T00:00:00"/>
    <m/>
    <s v="JE-000000024"/>
    <m/>
    <s v="Conversion"/>
    <s v="Actuals"/>
    <n v="1666.66"/>
    <m/>
    <s v="S45 Financial Management"/>
    <m/>
    <m/>
    <s v="Conversion"/>
    <s v="D012 VP and Chief Financial Officer"/>
    <s v="11 Operating Fund"/>
    <m/>
    <m/>
    <x v="0"/>
    <m/>
    <s v="FT Staff Supplemental Pay"/>
    <m/>
    <s v="5000:Salaries and Wages"/>
    <s v="08 - February"/>
  </r>
  <r>
    <s v="JE-000000024 - Saint Louis University - 02/29/2020"/>
    <s v="5133:Expense Recovery"/>
    <s v="11 Operating Fund"/>
    <x v="3"/>
    <s v="15 Institutional Support"/>
    <m/>
    <x v="5"/>
    <x v="4"/>
    <s v="External Expense Recovery (920600)"/>
    <s v="124503-920600"/>
    <d v="2020-02-29T00:00:00"/>
    <m/>
    <s v="JE-000000024"/>
    <m/>
    <s v="Conversion"/>
    <s v="Actuals"/>
    <n v="-1500"/>
    <m/>
    <s v="S45 Financial Management"/>
    <m/>
    <m/>
    <s v="Conversion"/>
    <s v="D060 Business Services"/>
    <s v="11 Operating Fund"/>
    <m/>
    <m/>
    <x v="0"/>
    <m/>
    <m/>
    <s v="External Expense Recovery (920600)"/>
    <s v="5133:Expense Recovery"/>
    <s v="08 - February"/>
  </r>
  <r>
    <s v="JE-000000024 - Saint Louis University - 02/29/2020"/>
    <s v="5113:Furniture and Equipment"/>
    <s v="11 Operating Fund"/>
    <x v="3"/>
    <s v="15 Institutional Support"/>
    <m/>
    <x v="6"/>
    <x v="5"/>
    <m/>
    <s v="124503-757500"/>
    <d v="2020-02-29T00:00:00"/>
    <m/>
    <s v="JE-000000024"/>
    <m/>
    <s v="Conversion"/>
    <s v="Actuals"/>
    <n v="40.89"/>
    <m/>
    <s v="S45 Financial Management"/>
    <m/>
    <m/>
    <s v="Conversion"/>
    <s v="D060 Business Services"/>
    <s v="11 Operating Fund"/>
    <m/>
    <m/>
    <x v="0"/>
    <m/>
    <s v="Computer Equipment/Software"/>
    <m/>
    <s v="5113:Furniture and Equipment"/>
    <s v="08 - February"/>
  </r>
  <r>
    <s v="JE-000000024 - Saint Louis University - 02/29/2020"/>
    <s v="5113:Furniture and Equipment"/>
    <s v="11 Operating Fund"/>
    <x v="3"/>
    <s v="15 Institutional Support"/>
    <m/>
    <x v="31"/>
    <x v="5"/>
    <m/>
    <s v="124503-757100"/>
    <d v="2020-02-29T00:00:00"/>
    <m/>
    <s v="JE-000000024"/>
    <m/>
    <s v="Conversion"/>
    <s v="Actuals"/>
    <n v="804"/>
    <m/>
    <s v="S45 Financial Management"/>
    <m/>
    <m/>
    <s v="Conversion"/>
    <s v="D060 Business Services"/>
    <s v="11 Operating Fund"/>
    <m/>
    <m/>
    <x v="0"/>
    <m/>
    <s v="Office Equipment/Furniture"/>
    <m/>
    <s v="5113:Furniture and Equipment"/>
    <s v="08 - February"/>
  </r>
  <r>
    <s v="JE-000000024 - Saint Louis University - 02/29/2020"/>
    <s v="5010:Fringe Benefits Allocated"/>
    <s v="11 Operating Fund"/>
    <x v="3"/>
    <s v="15 Institutional Support"/>
    <m/>
    <x v="1"/>
    <x v="1"/>
    <m/>
    <s v="124503-690000"/>
    <d v="2020-02-29T00:00:00"/>
    <m/>
    <s v="JE-000000024"/>
    <m/>
    <s v="Conversion"/>
    <s v="Actuals"/>
    <n v="12441.05"/>
    <m/>
    <s v="S45 Financial Management"/>
    <m/>
    <m/>
    <s v="Conversion"/>
    <s v="D060 Business Services"/>
    <s v="11 Operating Fund"/>
    <m/>
    <m/>
    <x v="0"/>
    <m/>
    <s v="Fringe Benefits Allocated"/>
    <m/>
    <s v="5010:Fringe Benefits Allocated"/>
    <s v="08 - February"/>
  </r>
  <r>
    <s v="JE-000000024 - Saint Louis University - 02/29/2020"/>
    <s v="5000:Salaries and Wages"/>
    <s v="11 Operating Fund"/>
    <x v="3"/>
    <s v="15 Institutional Support"/>
    <m/>
    <x v="3"/>
    <x v="3"/>
    <m/>
    <s v="124503-647000"/>
    <d v="2020-02-29T00:00:00"/>
    <m/>
    <s v="JE-000000024"/>
    <m/>
    <s v="Conversion"/>
    <s v="Actuals"/>
    <n v="37416.68"/>
    <m/>
    <s v="S45 Financial Management"/>
    <m/>
    <m/>
    <s v="Conversion"/>
    <s v="D060 Business Services"/>
    <s v="11 Operating Fund"/>
    <m/>
    <m/>
    <x v="0"/>
    <m/>
    <s v="FT Staff Salaried"/>
    <m/>
    <s v="5000:Salaries and Wages"/>
    <s v="08 - February"/>
  </r>
  <r>
    <s v="JE-000000024 - Saint Louis University - 02/29/2020"/>
    <s v="5120:Inter-Departmental Services"/>
    <s v="11 Operating Fund"/>
    <x v="4"/>
    <s v="15 Institutional Support"/>
    <m/>
    <x v="17"/>
    <x v="0"/>
    <m/>
    <s v="124502-771100"/>
    <d v="2020-02-29T00:00:00"/>
    <m/>
    <s v="JE-000000024"/>
    <m/>
    <s v="Conversion"/>
    <s v="Actuals"/>
    <n v="1197.95"/>
    <m/>
    <s v="S45 Financial Management"/>
    <m/>
    <m/>
    <s v="Conversion"/>
    <s v="D010 Controller"/>
    <s v="11 Operating Fund"/>
    <m/>
    <m/>
    <x v="0"/>
    <m/>
    <s v="Mail Room"/>
    <m/>
    <s v="5120:Inter-Departmental Services"/>
    <s v="08 - February"/>
  </r>
  <r>
    <s v="JE-000000024 - Saint Louis University - 02/29/2020"/>
    <s v="5120:Inter-Departmental Services"/>
    <s v="11 Operating Fund"/>
    <x v="4"/>
    <s v="15 Institutional Support"/>
    <m/>
    <x v="32"/>
    <x v="0"/>
    <m/>
    <s v="124502-771083"/>
    <d v="2020-02-29T00:00:00"/>
    <m/>
    <s v="JE-000000024"/>
    <m/>
    <s v="Conversion"/>
    <s v="Actuals"/>
    <n v="30"/>
    <m/>
    <s v="S45 Financial Management"/>
    <m/>
    <m/>
    <s v="Conversion"/>
    <s v="D010 Controller"/>
    <s v="11 Operating Fund"/>
    <m/>
    <m/>
    <x v="0"/>
    <m/>
    <s v="Machine Shop"/>
    <m/>
    <s v="5120:Inter-Departmental Services"/>
    <s v="08 - February"/>
  </r>
  <r>
    <s v="JE-000000024 - Saint Louis University - 02/29/2020"/>
    <s v="5112:Supplies"/>
    <s v="11 Operating Fund"/>
    <x v="4"/>
    <s v="15 Institutional Support"/>
    <m/>
    <x v="21"/>
    <x v="6"/>
    <m/>
    <s v="124502-751000"/>
    <d v="2020-02-29T00:00:00"/>
    <m/>
    <s v="JE-000000024"/>
    <m/>
    <s v="Conversion"/>
    <s v="Actuals"/>
    <n v="354.98"/>
    <m/>
    <s v="S45 Financial Management"/>
    <m/>
    <m/>
    <s v="Conversion"/>
    <s v="D010 Controller"/>
    <s v="11 Operating Fund"/>
    <m/>
    <m/>
    <x v="0"/>
    <m/>
    <s v="Office Supplies"/>
    <m/>
    <s v="5112:Supplies"/>
    <s v="08 - February"/>
  </r>
  <r>
    <s v="JE-000000024 - Saint Louis University - 02/29/2020"/>
    <s v="5110:Printing and Duplicating"/>
    <s v="11 Operating Fund"/>
    <x v="4"/>
    <s v="15 Institutional Support"/>
    <m/>
    <x v="18"/>
    <x v="7"/>
    <m/>
    <s v="124502-744100"/>
    <d v="2020-02-29T00:00:00"/>
    <m/>
    <s v="JE-000000024"/>
    <m/>
    <s v="Conversion"/>
    <s v="Actuals"/>
    <n v="946"/>
    <m/>
    <s v="S45 Financial Management"/>
    <m/>
    <m/>
    <s v="Conversion"/>
    <s v="D010 Controller"/>
    <s v="11 Operating Fund"/>
    <m/>
    <m/>
    <x v="0"/>
    <m/>
    <s v="Outside Printing"/>
    <m/>
    <s v="5110:Printing and Duplicating"/>
    <s v="08 - February"/>
  </r>
  <r>
    <s v="JE-000000024 - Saint Louis University - 02/29/2020"/>
    <s v="5010:Fringe Benefits Allocated"/>
    <s v="11 Operating Fund"/>
    <x v="4"/>
    <s v="15 Institutional Support"/>
    <m/>
    <x v="1"/>
    <x v="1"/>
    <m/>
    <s v="124502-690000"/>
    <d v="2020-02-29T00:00:00"/>
    <m/>
    <s v="JE-000000024"/>
    <m/>
    <s v="Conversion"/>
    <s v="Actuals"/>
    <n v="32493.75"/>
    <m/>
    <s v="S45 Financial Management"/>
    <m/>
    <m/>
    <s v="Conversion"/>
    <s v="D010 Controller"/>
    <s v="11 Operating Fund"/>
    <m/>
    <m/>
    <x v="0"/>
    <m/>
    <s v="Fringe Benefits Allocated"/>
    <m/>
    <s v="5010:Fringe Benefits Allocated"/>
    <s v="08 - February"/>
  </r>
  <r>
    <s v="JE-000000024 - Saint Louis University - 02/29/2020"/>
    <s v="5000:Salaries and Wages"/>
    <s v="11 Operating Fund"/>
    <x v="4"/>
    <s v="15 Institutional Support"/>
    <m/>
    <x v="30"/>
    <x v="16"/>
    <m/>
    <s v="124502-661000"/>
    <d v="2020-02-29T00:00:00"/>
    <m/>
    <s v="JE-000000024"/>
    <m/>
    <s v="Conversion"/>
    <s v="Actuals"/>
    <n v="70.88"/>
    <m/>
    <s v="S45 Financial Management"/>
    <m/>
    <m/>
    <s v="Conversion"/>
    <s v="D010 Controller"/>
    <s v="11 Operating Fund"/>
    <m/>
    <m/>
    <x v="0"/>
    <m/>
    <s v="Student Labor General"/>
    <m/>
    <s v="5000:Salaries and Wages"/>
    <s v="08 - February"/>
  </r>
  <r>
    <s v="JE-000000024 - Saint Louis University - 02/29/2020"/>
    <s v="5000:Salaries and Wages"/>
    <s v="11 Operating Fund"/>
    <x v="4"/>
    <s v="15 Institutional Support"/>
    <m/>
    <x v="3"/>
    <x v="3"/>
    <m/>
    <s v="124502-647000"/>
    <d v="2020-02-29T00:00:00"/>
    <m/>
    <s v="JE-000000024"/>
    <m/>
    <s v="Conversion"/>
    <s v="Actuals"/>
    <n v="89365.56"/>
    <m/>
    <s v="S45 Financial Management"/>
    <m/>
    <m/>
    <s v="Conversion"/>
    <s v="D010 Controller"/>
    <s v="11 Operating Fund"/>
    <m/>
    <m/>
    <x v="0"/>
    <m/>
    <s v="FT Staff Salaried"/>
    <m/>
    <s v="5000:Salaries and Wages"/>
    <s v="08 - February"/>
  </r>
  <r>
    <s v="JE-000000024 - Saint Louis University - 02/29/2020"/>
    <s v="5000:Salaries and Wages"/>
    <s v="11 Operating Fund"/>
    <x v="4"/>
    <s v="15 Institutional Support"/>
    <m/>
    <x v="19"/>
    <x v="3"/>
    <m/>
    <s v="124502-641000"/>
    <d v="2020-02-29T00:00:00"/>
    <m/>
    <s v="JE-000000024"/>
    <m/>
    <s v="Conversion"/>
    <s v="Actuals"/>
    <n v="8360.01"/>
    <m/>
    <s v="S45 Financial Management"/>
    <m/>
    <m/>
    <s v="Conversion"/>
    <s v="D010 Controller"/>
    <s v="11 Operating Fund"/>
    <m/>
    <m/>
    <x v="0"/>
    <m/>
    <s v="FT Staff Hourly"/>
    <m/>
    <s v="5000:Salaries and Wages"/>
    <s v="08 - February"/>
  </r>
  <r>
    <s v="JE-000000024 - Saint Louis University - 02/29/2020"/>
    <s v="5120:Inter-Departmental Services"/>
    <s v="11 Operating Fund"/>
    <x v="5"/>
    <s v="15 Institutional Support"/>
    <m/>
    <x v="17"/>
    <x v="0"/>
    <m/>
    <s v="124501-771100"/>
    <d v="2020-02-29T00:00:00"/>
    <m/>
    <s v="JE-000000024"/>
    <m/>
    <s v="Conversion"/>
    <s v="Actuals"/>
    <n v="0.49"/>
    <m/>
    <s v="S45 Financial Management"/>
    <m/>
    <m/>
    <s v="Conversion"/>
    <s v="D020 Treasury &amp; Investments"/>
    <s v="11 Operating Fund"/>
    <m/>
    <m/>
    <x v="0"/>
    <m/>
    <s v="Mail Room"/>
    <m/>
    <s v="5120:Inter-Departmental Services"/>
    <s v="08 - February"/>
  </r>
  <r>
    <s v="JE-000000024 - Saint Louis University - 02/29/2020"/>
    <s v="5112:Supplies"/>
    <s v="11 Operating Fund"/>
    <x v="5"/>
    <s v="15 Institutional Support"/>
    <m/>
    <x v="21"/>
    <x v="6"/>
    <m/>
    <s v="124501-751000"/>
    <d v="2020-02-29T00:00:00"/>
    <m/>
    <s v="JE-000000024"/>
    <m/>
    <s v="Conversion"/>
    <s v="Actuals"/>
    <n v="131.61000000000001"/>
    <m/>
    <s v="S45 Financial Management"/>
    <m/>
    <m/>
    <s v="Conversion"/>
    <s v="D020 Treasury &amp; Investments"/>
    <s v="11 Operating Fund"/>
    <m/>
    <m/>
    <x v="0"/>
    <m/>
    <s v="Office Supplies"/>
    <m/>
    <s v="5112:Supplies"/>
    <s v="08 - February"/>
  </r>
  <r>
    <s v="JE-000000024 - Saint Louis University - 02/29/2020"/>
    <s v="5010:Fringe Benefits Allocated"/>
    <s v="11 Operating Fund"/>
    <x v="5"/>
    <s v="15 Institutional Support"/>
    <m/>
    <x v="1"/>
    <x v="1"/>
    <m/>
    <s v="124501-690000"/>
    <d v="2020-02-29T00:00:00"/>
    <m/>
    <s v="JE-000000024"/>
    <m/>
    <s v="Conversion"/>
    <s v="Actuals"/>
    <n v="14969.16"/>
    <m/>
    <s v="S45 Financial Management"/>
    <m/>
    <m/>
    <s v="Conversion"/>
    <s v="D020 Treasury &amp; Investments"/>
    <s v="11 Operating Fund"/>
    <m/>
    <m/>
    <x v="0"/>
    <m/>
    <s v="Fringe Benefits Allocated"/>
    <m/>
    <s v="5010:Fringe Benefits Allocated"/>
    <s v="08 - February"/>
  </r>
  <r>
    <s v="JE-000000024 - Saint Louis University - 02/29/2020"/>
    <s v="5000:Salaries and Wages"/>
    <s v="11 Operating Fund"/>
    <x v="5"/>
    <s v="15 Institutional Support"/>
    <m/>
    <x v="3"/>
    <x v="3"/>
    <m/>
    <s v="124501-647000"/>
    <d v="2020-02-29T00:00:00"/>
    <m/>
    <s v="JE-000000024"/>
    <m/>
    <s v="Conversion"/>
    <s v="Actuals"/>
    <n v="45020.03"/>
    <m/>
    <s v="S45 Financial Management"/>
    <m/>
    <m/>
    <s v="Conversion"/>
    <s v="D020 Treasury &amp; Investments"/>
    <s v="11 Operating Fund"/>
    <m/>
    <m/>
    <x v="0"/>
    <m/>
    <s v="FT Staff Salaried"/>
    <m/>
    <s v="5000:Salaries and Wages"/>
    <s v="08 - February"/>
  </r>
  <r>
    <s v="JE-000000025 - Saint Louis University - 01/31/2020"/>
    <s v="5112:Supplies"/>
    <s v="11 Operating Fund"/>
    <x v="5"/>
    <s v="15 Institutional Support"/>
    <m/>
    <x v="7"/>
    <x v="6"/>
    <m/>
    <s v="124501-756000"/>
    <d v="2020-01-31T00:00:00"/>
    <m/>
    <s v="JE-000000025"/>
    <m/>
    <s v="Conversion"/>
    <s v="Actuals"/>
    <n v="85.45"/>
    <m/>
    <s v="S45 Financial Management"/>
    <m/>
    <m/>
    <s v="Conversion"/>
    <s v="D020 Treasury &amp; Investments"/>
    <s v="11 Operating Fund"/>
    <m/>
    <m/>
    <x v="0"/>
    <m/>
    <s v="Other Supplies"/>
    <m/>
    <s v="5112:Supplies"/>
    <s v="07 - January"/>
  </r>
  <r>
    <s v="JE-000000025 - Saint Louis University - 01/31/2020"/>
    <s v="5112:Supplies"/>
    <s v="11 Operating Fund"/>
    <x v="5"/>
    <s v="15 Institutional Support"/>
    <m/>
    <x v="21"/>
    <x v="6"/>
    <m/>
    <s v="124501-751000"/>
    <d v="2020-01-31T00:00:00"/>
    <m/>
    <s v="JE-000000025"/>
    <m/>
    <s v="Conversion"/>
    <s v="Actuals"/>
    <n v="14"/>
    <m/>
    <s v="S45 Financial Management"/>
    <m/>
    <m/>
    <s v="Conversion"/>
    <s v="D020 Treasury &amp; Investments"/>
    <s v="11 Operating Fund"/>
    <m/>
    <m/>
    <x v="0"/>
    <m/>
    <s v="Office Supplies"/>
    <m/>
    <s v="5112:Supplies"/>
    <s v="07 - January"/>
  </r>
  <r>
    <s v="JE-000000025 - Saint Louis University - 01/31/2020"/>
    <s v="5010:Fringe Benefits Allocated"/>
    <s v="11 Operating Fund"/>
    <x v="5"/>
    <s v="15 Institutional Support"/>
    <m/>
    <x v="1"/>
    <x v="1"/>
    <m/>
    <s v="124501-690000"/>
    <d v="2020-01-31T00:00:00"/>
    <m/>
    <s v="JE-000000025"/>
    <m/>
    <s v="Conversion"/>
    <s v="Actuals"/>
    <n v="14631.24"/>
    <m/>
    <s v="S45 Financial Management"/>
    <m/>
    <m/>
    <s v="Conversion"/>
    <s v="D020 Treasury &amp; Investments"/>
    <s v="11 Operating Fund"/>
    <m/>
    <m/>
    <x v="0"/>
    <m/>
    <s v="Fringe Benefits Allocated"/>
    <m/>
    <s v="5010:Fringe Benefits Allocated"/>
    <s v="07 - January"/>
  </r>
  <r>
    <s v="JE-000000025 - Saint Louis University - 01/31/2020"/>
    <s v="5000:Salaries and Wages"/>
    <s v="11 Operating Fund"/>
    <x v="5"/>
    <s v="15 Institutional Support"/>
    <m/>
    <x v="3"/>
    <x v="3"/>
    <m/>
    <s v="124501-647000"/>
    <d v="2020-01-31T00:00:00"/>
    <m/>
    <s v="JE-000000025"/>
    <m/>
    <s v="Conversion"/>
    <s v="Actuals"/>
    <n v="44003.73"/>
    <m/>
    <s v="S45 Financial Management"/>
    <m/>
    <m/>
    <s v="Conversion"/>
    <s v="D020 Treasury &amp; Investments"/>
    <s v="11 Operating Fund"/>
    <m/>
    <m/>
    <x v="0"/>
    <m/>
    <s v="FT Staff Salaried"/>
    <m/>
    <s v="5000:Salaries and Wages"/>
    <s v="07 - January"/>
  </r>
  <r>
    <s v="JE-000000025 - Saint Louis University - 01/31/2020"/>
    <s v="5010:Fringe Benefits Allocated"/>
    <s v="11 Operating Fund"/>
    <x v="0"/>
    <s v="15 Institutional Support"/>
    <m/>
    <x v="1"/>
    <x v="1"/>
    <m/>
    <s v="124513-690000"/>
    <d v="2020-01-31T00:00:00"/>
    <m/>
    <s v="JE-000000025"/>
    <m/>
    <s v="Conversion"/>
    <s v="Actuals"/>
    <n v="6657"/>
    <m/>
    <s v="S45 Financial Management"/>
    <m/>
    <m/>
    <s v="Conversion"/>
    <s v="D308 Shared Services"/>
    <s v="11 Operating Fund"/>
    <m/>
    <m/>
    <x v="0"/>
    <m/>
    <s v="Fringe Benefits Allocated"/>
    <m/>
    <s v="5010:Fringe Benefits Allocated"/>
    <s v="07 - January"/>
  </r>
  <r>
    <s v="JE-000000025 - Saint Louis University - 01/31/2020"/>
    <s v="5000:Salaries and Wages"/>
    <s v="11 Operating Fund"/>
    <x v="0"/>
    <s v="15 Institutional Support"/>
    <m/>
    <x v="2"/>
    <x v="2"/>
    <m/>
    <s v="124513-651000"/>
    <d v="2020-01-31T00:00:00"/>
    <m/>
    <s v="JE-000000025"/>
    <m/>
    <s v="Conversion"/>
    <s v="Actuals"/>
    <n v="1912.52"/>
    <m/>
    <s v="S45 Financial Management"/>
    <m/>
    <m/>
    <s v="Conversion"/>
    <s v="D308 Shared Services"/>
    <s v="11 Operating Fund"/>
    <m/>
    <m/>
    <x v="0"/>
    <m/>
    <s v="PT Staff Hourly"/>
    <m/>
    <s v="5000:Salaries and Wages"/>
    <s v="07 - January"/>
  </r>
  <r>
    <s v="JE-000000025 - Saint Louis University - 01/31/2020"/>
    <s v="5000:Salaries and Wages"/>
    <s v="11 Operating Fund"/>
    <x v="0"/>
    <s v="15 Institutional Support"/>
    <m/>
    <x v="3"/>
    <x v="3"/>
    <m/>
    <s v="124513-647000"/>
    <d v="2020-01-31T00:00:00"/>
    <m/>
    <s v="JE-000000025"/>
    <m/>
    <s v="Conversion"/>
    <s v="Actuals"/>
    <n v="19115.07"/>
    <m/>
    <s v="S45 Financial Management"/>
    <m/>
    <m/>
    <s v="Conversion"/>
    <s v="D308 Shared Services"/>
    <s v="11 Operating Fund"/>
    <m/>
    <m/>
    <x v="0"/>
    <m/>
    <s v="FT Staff Salaried"/>
    <m/>
    <s v="5000:Salaries and Wages"/>
    <s v="07 - January"/>
  </r>
  <r>
    <s v="JE-000000025 - Saint Louis University - 01/31/2020"/>
    <s v="5010:Fringe Benefits Allocated"/>
    <s v="11 Operating Fund"/>
    <x v="1"/>
    <s v="15 Institutional Support"/>
    <m/>
    <x v="1"/>
    <x v="1"/>
    <m/>
    <s v="124505-690000"/>
    <d v="2020-01-31T00:00:00"/>
    <m/>
    <s v="JE-000000025"/>
    <m/>
    <s v="Conversion"/>
    <s v="Actuals"/>
    <n v="11060.12"/>
    <m/>
    <s v="S45 Financial Management"/>
    <m/>
    <m/>
    <s v="Conversion"/>
    <s v="D028 Financial Planning &amp; Budget"/>
    <s v="11 Operating Fund"/>
    <m/>
    <m/>
    <x v="0"/>
    <m/>
    <s v="Fringe Benefits Allocated"/>
    <m/>
    <s v="5010:Fringe Benefits Allocated"/>
    <s v="07 - January"/>
  </r>
  <r>
    <s v="JE-000000025 - Saint Louis University - 01/31/2020"/>
    <s v="5000:Salaries and Wages"/>
    <s v="11 Operating Fund"/>
    <x v="1"/>
    <s v="15 Institutional Support"/>
    <m/>
    <x v="3"/>
    <x v="3"/>
    <m/>
    <s v="124505-647000"/>
    <d v="2020-01-31T00:00:00"/>
    <m/>
    <s v="JE-000000025"/>
    <m/>
    <s v="Conversion"/>
    <s v="Actuals"/>
    <n v="33263.519999999997"/>
    <m/>
    <s v="S45 Financial Management"/>
    <m/>
    <m/>
    <s v="Conversion"/>
    <s v="D028 Financial Planning &amp; Budget"/>
    <s v="11 Operating Fund"/>
    <m/>
    <m/>
    <x v="0"/>
    <m/>
    <s v="FT Staff Salaried"/>
    <m/>
    <s v="5000:Salaries and Wages"/>
    <s v="07 - January"/>
  </r>
  <r>
    <s v="JE-000000025 - Saint Louis University - 01/31/2020"/>
    <s v="5133:Expense Recovery"/>
    <s v="11 Operating Fund"/>
    <x v="2"/>
    <s v="15 Institutional Support"/>
    <m/>
    <x v="5"/>
    <x v="4"/>
    <s v="SLUCare Recoveries (920700)"/>
    <s v="124504-920700"/>
    <d v="2020-01-31T00:00:00"/>
    <m/>
    <s v="JE-000000025"/>
    <m/>
    <s v="Conversion"/>
    <s v="Actuals"/>
    <n v="-18849.25"/>
    <m/>
    <s v="S45 Financial Management"/>
    <m/>
    <m/>
    <s v="Conversion"/>
    <s v="D012 VP and Chief Financial Officer"/>
    <s v="11 Operating Fund"/>
    <m/>
    <m/>
    <x v="0"/>
    <m/>
    <m/>
    <s v="SLUCare Recoveries (920700)"/>
    <s v="5133:Expense Recovery"/>
    <s v="07 - January"/>
  </r>
  <r>
    <s v="JE-000000025 - Saint Louis University - 01/31/2020"/>
    <s v="5117:Equipment Maintenance"/>
    <s v="11 Operating Fund"/>
    <x v="2"/>
    <s v="15 Institutional Support"/>
    <m/>
    <x v="20"/>
    <x v="13"/>
    <m/>
    <s v="124504-764000"/>
    <d v="2020-01-31T00:00:00"/>
    <m/>
    <s v="JE-000000025"/>
    <m/>
    <s v="Conversion"/>
    <s v="Actuals"/>
    <n v="230"/>
    <m/>
    <s v="S45 Financial Management"/>
    <m/>
    <m/>
    <s v="Conversion"/>
    <s v="D012 VP and Chief Financial Officer"/>
    <s v="11 Operating Fund"/>
    <m/>
    <m/>
    <x v="0"/>
    <m/>
    <s v="Repairs/Contracts-Equipment Maintenance"/>
    <m/>
    <s v="5117:Equipment Maintenance"/>
    <s v="07 - January"/>
  </r>
  <r>
    <s v="JE-000000025 - Saint Louis University - 01/31/2020"/>
    <s v="5113:Furniture and Equipment"/>
    <s v="11 Operating Fund"/>
    <x v="2"/>
    <s v="15 Institutional Support"/>
    <m/>
    <x v="6"/>
    <x v="5"/>
    <m/>
    <s v="124504-757500"/>
    <d v="2020-01-31T00:00:00"/>
    <m/>
    <s v="JE-000000025"/>
    <m/>
    <s v="Conversion"/>
    <s v="Actuals"/>
    <n v="2606.37"/>
    <m/>
    <s v="S45 Financial Management"/>
    <m/>
    <m/>
    <s v="Conversion"/>
    <s v="D012 VP and Chief Financial Officer"/>
    <s v="11 Operating Fund"/>
    <m/>
    <m/>
    <x v="0"/>
    <m/>
    <s v="Computer Equipment/Software"/>
    <m/>
    <s v="5113:Furniture and Equipment"/>
    <s v="07 - January"/>
  </r>
  <r>
    <s v="JE-000000025 - Saint Louis University - 01/31/2020"/>
    <s v="5112:Supplies"/>
    <s v="11 Operating Fund"/>
    <x v="2"/>
    <s v="15 Institutional Support"/>
    <m/>
    <x v="7"/>
    <x v="6"/>
    <m/>
    <s v="124504-756000"/>
    <d v="2020-01-31T00:00:00"/>
    <m/>
    <s v="JE-000000025"/>
    <m/>
    <s v="Conversion"/>
    <s v="Actuals"/>
    <n v="531.54"/>
    <m/>
    <s v="S45 Financial Management"/>
    <m/>
    <m/>
    <s v="Conversion"/>
    <s v="D012 VP and Chief Financial Officer"/>
    <s v="11 Operating Fund"/>
    <m/>
    <m/>
    <x v="0"/>
    <m/>
    <s v="Other Supplies"/>
    <m/>
    <s v="5112:Supplies"/>
    <s v="07 - January"/>
  </r>
  <r>
    <s v="JE-000000025 - Saint Louis University - 01/31/2020"/>
    <s v="5110:Printing and Duplicating"/>
    <s v="11 Operating Fund"/>
    <x v="2"/>
    <s v="15 Institutional Support"/>
    <m/>
    <x v="8"/>
    <x v="7"/>
    <m/>
    <s v="124504-744210"/>
    <d v="2020-01-31T00:00:00"/>
    <m/>
    <s v="JE-000000025"/>
    <m/>
    <s v="Conversion"/>
    <s v="Actuals"/>
    <n v="785.61"/>
    <m/>
    <s v="S45 Financial Management"/>
    <m/>
    <m/>
    <s v="Conversion"/>
    <s v="D012 VP and Chief Financial Officer"/>
    <s v="11 Operating Fund"/>
    <m/>
    <m/>
    <x v="0"/>
    <m/>
    <s v="Xerox Managed Print Services"/>
    <m/>
    <s v="5110:Printing and Duplicating"/>
    <s v="07 - January"/>
  </r>
  <r>
    <s v="JE-000000025 - Saint Louis University - 01/31/2020"/>
    <s v="5105:Domestic Travel"/>
    <s v="11 Operating Fund"/>
    <x v="2"/>
    <s v="15 Institutional Support"/>
    <m/>
    <x v="22"/>
    <x v="14"/>
    <m/>
    <s v="124504-739102"/>
    <d v="2020-01-31T00:00:00"/>
    <m/>
    <s v="JE-000000025"/>
    <m/>
    <s v="Conversion"/>
    <s v="Actuals"/>
    <n v="22"/>
    <m/>
    <s v="S45 Financial Management"/>
    <m/>
    <m/>
    <s v="Conversion"/>
    <s v="D012 VP and Chief Financial Officer"/>
    <s v="11 Operating Fund"/>
    <m/>
    <m/>
    <x v="0"/>
    <m/>
    <s v="Airfare Domestic"/>
    <m/>
    <s v="5105:Domestic Travel"/>
    <s v="07 - January"/>
  </r>
  <r>
    <s v="JE-000000025 - Saint Louis University - 01/31/2020"/>
    <s v="5105:Domestic Travel"/>
    <s v="11 Operating Fund"/>
    <x v="2"/>
    <s v="15 Institutional Support"/>
    <m/>
    <x v="22"/>
    <x v="14"/>
    <m/>
    <s v="124504-739100"/>
    <d v="2020-01-31T00:00:00"/>
    <m/>
    <s v="JE-000000025"/>
    <m/>
    <s v="Conversion"/>
    <s v="Actuals"/>
    <n v="284.98"/>
    <m/>
    <s v="S45 Financial Management"/>
    <m/>
    <m/>
    <s v="Conversion"/>
    <s v="D012 VP and Chief Financial Officer"/>
    <s v="11 Operating Fund"/>
    <m/>
    <m/>
    <x v="0"/>
    <m/>
    <s v="Airfare Domestic"/>
    <m/>
    <s v="5105:Domestic Travel"/>
    <s v="07 - January"/>
  </r>
  <r>
    <s v="JE-000000025 - Saint Louis University - 01/31/2020"/>
    <s v="5104:Local Business"/>
    <s v="11 Operating Fund"/>
    <x v="2"/>
    <s v="15 Institutional Support"/>
    <m/>
    <x v="9"/>
    <x v="8"/>
    <m/>
    <s v="124504-737000"/>
    <d v="2020-01-31T00:00:00"/>
    <m/>
    <s v="JE-000000025"/>
    <m/>
    <s v="Conversion"/>
    <s v="Actuals"/>
    <n v="7802.11"/>
    <m/>
    <s v="S45 Financial Management"/>
    <m/>
    <m/>
    <s v="Conversion"/>
    <s v="D012 VP and Chief Financial Officer"/>
    <s v="11 Operating Fund"/>
    <m/>
    <m/>
    <x v="0"/>
    <m/>
    <s v="Local Meals"/>
    <m/>
    <s v="5104:Local Business"/>
    <s v="07 - January"/>
  </r>
  <r>
    <s v="JE-000000025 - Saint Louis University - 01/31/2020"/>
    <s v="5102:Books,Subscriptions,Periodicals"/>
    <s v="11 Operating Fund"/>
    <x v="2"/>
    <s v="15 Institutional Support"/>
    <m/>
    <x v="10"/>
    <x v="9"/>
    <m/>
    <s v="124504-722400"/>
    <d v="2020-01-31T00:00:00"/>
    <m/>
    <s v="JE-000000025"/>
    <m/>
    <s v="Conversion"/>
    <s v="Actuals"/>
    <n v="15.6"/>
    <m/>
    <s v="S45 Financial Management"/>
    <m/>
    <m/>
    <s v="Conversion"/>
    <s v="D012 VP and Chief Financial Officer"/>
    <s v="11 Operating Fund"/>
    <m/>
    <m/>
    <x v="0"/>
    <m/>
    <s v="Subscriptions/Periodicals"/>
    <m/>
    <s v="5102:Books,Subscriptions,Periodicals"/>
    <s v="07 - January"/>
  </r>
  <r>
    <s v="JE-000000025 - Saint Louis University - 01/31/2020"/>
    <s v="5010:Fringe Benefits Allocated"/>
    <s v="11 Operating Fund"/>
    <x v="2"/>
    <s v="15 Institutional Support"/>
    <m/>
    <x v="1"/>
    <x v="1"/>
    <m/>
    <s v="124504-690000"/>
    <d v="2020-01-31T00:00:00"/>
    <m/>
    <s v="JE-000000025"/>
    <m/>
    <s v="Conversion"/>
    <s v="Actuals"/>
    <n v="15779.81"/>
    <m/>
    <s v="S45 Financial Management"/>
    <m/>
    <m/>
    <s v="Conversion"/>
    <s v="D012 VP and Chief Financial Officer"/>
    <s v="11 Operating Fund"/>
    <m/>
    <m/>
    <x v="0"/>
    <m/>
    <s v="Fringe Benefits Allocated"/>
    <m/>
    <s v="5010:Fringe Benefits Allocated"/>
    <s v="07 - January"/>
  </r>
  <r>
    <s v="JE-000000025 - Saint Louis University - 01/31/2020"/>
    <s v="5000:Salaries and Wages"/>
    <s v="11 Operating Fund"/>
    <x v="2"/>
    <s v="15 Institutional Support"/>
    <m/>
    <x v="3"/>
    <x v="3"/>
    <m/>
    <s v="124504-647000"/>
    <d v="2020-01-31T00:00:00"/>
    <m/>
    <s v="JE-000000025"/>
    <m/>
    <s v="Conversion"/>
    <s v="Actuals"/>
    <n v="46668.6"/>
    <m/>
    <s v="S45 Financial Management"/>
    <m/>
    <m/>
    <s v="Conversion"/>
    <s v="D012 VP and Chief Financial Officer"/>
    <s v="11 Operating Fund"/>
    <m/>
    <m/>
    <x v="0"/>
    <m/>
    <s v="FT Staff Salaried"/>
    <m/>
    <s v="5000:Salaries and Wages"/>
    <s v="07 - January"/>
  </r>
  <r>
    <s v="JE-000000025 - Saint Louis University - 01/31/2020"/>
    <s v="5000:Salaries and Wages"/>
    <s v="11 Operating Fund"/>
    <x v="2"/>
    <s v="15 Institutional Support"/>
    <m/>
    <x v="4"/>
    <x v="3"/>
    <m/>
    <s v="124504-643000"/>
    <d v="2020-01-31T00:00:00"/>
    <m/>
    <s v="JE-000000025"/>
    <m/>
    <s v="Conversion"/>
    <s v="Actuals"/>
    <n v="1666.66"/>
    <m/>
    <s v="S45 Financial Management"/>
    <m/>
    <m/>
    <s v="Conversion"/>
    <s v="D012 VP and Chief Financial Officer"/>
    <s v="11 Operating Fund"/>
    <m/>
    <m/>
    <x v="0"/>
    <m/>
    <s v="FT Staff Supplemental Pay"/>
    <m/>
    <s v="5000:Salaries and Wages"/>
    <s v="07 - January"/>
  </r>
  <r>
    <s v="JE-000000025 - Saint Louis University - 01/31/2020"/>
    <s v="5133:Expense Recovery"/>
    <s v="11 Operating Fund"/>
    <x v="3"/>
    <s v="15 Institutional Support"/>
    <m/>
    <x v="5"/>
    <x v="4"/>
    <s v="External Expense Recovery (920600)"/>
    <s v="124503-920600"/>
    <d v="2020-01-31T00:00:00"/>
    <m/>
    <s v="JE-000000025"/>
    <m/>
    <s v="Conversion"/>
    <s v="Actuals"/>
    <n v="-1500"/>
    <m/>
    <s v="S45 Financial Management"/>
    <m/>
    <m/>
    <s v="Conversion"/>
    <s v="D060 Business Services"/>
    <s v="11 Operating Fund"/>
    <m/>
    <m/>
    <x v="0"/>
    <m/>
    <m/>
    <s v="External Expense Recovery (920600)"/>
    <s v="5133:Expense Recovery"/>
    <s v="07 - January"/>
  </r>
  <r>
    <s v="JE-000000025 - Saint Louis University - 01/31/2020"/>
    <s v="5120:Inter-Departmental Services"/>
    <s v="11 Operating Fund"/>
    <x v="3"/>
    <s v="15 Institutional Support"/>
    <m/>
    <x v="17"/>
    <x v="0"/>
    <m/>
    <s v="124503-771100"/>
    <d v="2020-01-31T00:00:00"/>
    <m/>
    <s v="JE-000000025"/>
    <m/>
    <s v="Conversion"/>
    <s v="Actuals"/>
    <n v="13.6"/>
    <m/>
    <s v="S45 Financial Management"/>
    <m/>
    <m/>
    <s v="Conversion"/>
    <s v="D060 Business Services"/>
    <s v="11 Operating Fund"/>
    <m/>
    <m/>
    <x v="0"/>
    <m/>
    <s v="Mail Room"/>
    <m/>
    <s v="5120:Inter-Departmental Services"/>
    <s v="07 - January"/>
  </r>
  <r>
    <s v="JE-000000025 - Saint Louis University - 01/31/2020"/>
    <s v="5112:Supplies"/>
    <s v="11 Operating Fund"/>
    <x v="3"/>
    <s v="15 Institutional Support"/>
    <m/>
    <x v="21"/>
    <x v="6"/>
    <m/>
    <s v="124503-751000"/>
    <d v="2020-01-31T00:00:00"/>
    <m/>
    <s v="JE-000000025"/>
    <m/>
    <s v="Conversion"/>
    <s v="Actuals"/>
    <n v="1043"/>
    <m/>
    <s v="S45 Financial Management"/>
    <m/>
    <m/>
    <s v="Conversion"/>
    <s v="D060 Business Services"/>
    <s v="11 Operating Fund"/>
    <m/>
    <m/>
    <x v="0"/>
    <m/>
    <s v="Office Supplies"/>
    <m/>
    <s v="5112:Supplies"/>
    <s v="07 - January"/>
  </r>
  <r>
    <s v="JE-000000025 - Saint Louis University - 01/31/2020"/>
    <s v="5102:Books,Subscriptions,Periodicals"/>
    <s v="11 Operating Fund"/>
    <x v="3"/>
    <s v="15 Institutional Support"/>
    <m/>
    <x v="33"/>
    <x v="9"/>
    <m/>
    <s v="124503-722406"/>
    <d v="2020-01-31T00:00:00"/>
    <m/>
    <s v="JE-000000025"/>
    <m/>
    <s v="Conversion"/>
    <s v="Actuals"/>
    <n v="3499"/>
    <m/>
    <s v="S45 Financial Management"/>
    <m/>
    <m/>
    <s v="Conversion"/>
    <s v="D060 Business Services"/>
    <s v="11 Operating Fund"/>
    <m/>
    <m/>
    <x v="0"/>
    <m/>
    <s v="Subscription Services"/>
    <m/>
    <s v="5102:Books,Subscriptions,Periodicals"/>
    <s v="07 - January"/>
  </r>
  <r>
    <s v="JE-000000025 - Saint Louis University - 01/31/2020"/>
    <s v="5010:Fringe Benefits Allocated"/>
    <s v="11 Operating Fund"/>
    <x v="3"/>
    <s v="15 Institutional Support"/>
    <m/>
    <x v="1"/>
    <x v="1"/>
    <m/>
    <s v="124503-690000"/>
    <d v="2020-01-31T00:00:00"/>
    <m/>
    <s v="JE-000000025"/>
    <m/>
    <s v="Conversion"/>
    <s v="Actuals"/>
    <n v="12441.04"/>
    <m/>
    <s v="S45 Financial Management"/>
    <m/>
    <m/>
    <s v="Conversion"/>
    <s v="D060 Business Services"/>
    <s v="11 Operating Fund"/>
    <m/>
    <m/>
    <x v="0"/>
    <m/>
    <s v="Fringe Benefits Allocated"/>
    <m/>
    <s v="5010:Fringe Benefits Allocated"/>
    <s v="07 - January"/>
  </r>
  <r>
    <s v="JE-000000025 - Saint Louis University - 01/31/2020"/>
    <s v="5000:Salaries and Wages"/>
    <s v="11 Operating Fund"/>
    <x v="3"/>
    <s v="15 Institutional Support"/>
    <m/>
    <x v="3"/>
    <x v="3"/>
    <m/>
    <s v="124503-647000"/>
    <d v="2020-01-31T00:00:00"/>
    <m/>
    <s v="JE-000000025"/>
    <m/>
    <s v="Conversion"/>
    <s v="Actuals"/>
    <n v="37416.68"/>
    <m/>
    <s v="S45 Financial Management"/>
    <m/>
    <m/>
    <s v="Conversion"/>
    <s v="D060 Business Services"/>
    <s v="11 Operating Fund"/>
    <m/>
    <m/>
    <x v="0"/>
    <m/>
    <s v="FT Staff Salaried"/>
    <m/>
    <s v="5000:Salaries and Wages"/>
    <s v="07 - January"/>
  </r>
  <r>
    <s v="JE-000000025 - Saint Louis University - 01/31/2020"/>
    <s v="5129:Taxes"/>
    <s v="11 Operating Fund"/>
    <x v="4"/>
    <s v="15 Institutional Support"/>
    <m/>
    <x v="34"/>
    <x v="17"/>
    <m/>
    <s v="124502-784040"/>
    <d v="2020-01-31T00:00:00"/>
    <m/>
    <s v="JE-000000025"/>
    <m/>
    <s v="Conversion"/>
    <s v="Actuals"/>
    <n v="204.16"/>
    <m/>
    <s v="S45 Financial Management"/>
    <m/>
    <m/>
    <s v="Conversion"/>
    <s v="D010 Controller"/>
    <s v="11 Operating Fund"/>
    <m/>
    <m/>
    <x v="0"/>
    <m/>
    <s v="Taxes(Non Fringe)"/>
    <m/>
    <s v="5129:Taxes"/>
    <s v="07 - January"/>
  </r>
  <r>
    <s v="JE-000000025 - Saint Louis University - 01/31/2020"/>
    <s v="5120:Inter-Departmental Services"/>
    <s v="11 Operating Fund"/>
    <x v="4"/>
    <s v="15 Institutional Support"/>
    <m/>
    <x v="17"/>
    <x v="0"/>
    <m/>
    <s v="124502-771100"/>
    <d v="2020-01-31T00:00:00"/>
    <m/>
    <s v="JE-000000025"/>
    <m/>
    <s v="Conversion"/>
    <s v="Actuals"/>
    <n v="1653.38"/>
    <m/>
    <s v="S45 Financial Management"/>
    <m/>
    <m/>
    <s v="Conversion"/>
    <s v="D010 Controller"/>
    <s v="11 Operating Fund"/>
    <m/>
    <m/>
    <x v="0"/>
    <m/>
    <s v="Mail Room"/>
    <m/>
    <s v="5120:Inter-Departmental Services"/>
    <s v="07 - January"/>
  </r>
  <r>
    <s v="JE-000000025 - Saint Louis University - 01/31/2020"/>
    <s v="5112:Supplies"/>
    <s v="11 Operating Fund"/>
    <x v="4"/>
    <s v="15 Institutional Support"/>
    <m/>
    <x v="21"/>
    <x v="6"/>
    <m/>
    <s v="124502-751000"/>
    <d v="2020-01-31T00:00:00"/>
    <m/>
    <s v="JE-000000025"/>
    <m/>
    <s v="Conversion"/>
    <s v="Actuals"/>
    <n v="54.44"/>
    <m/>
    <s v="S45 Financial Management"/>
    <m/>
    <m/>
    <s v="Conversion"/>
    <s v="D010 Controller"/>
    <s v="11 Operating Fund"/>
    <m/>
    <m/>
    <x v="0"/>
    <m/>
    <s v="Office Supplies"/>
    <m/>
    <s v="5112:Supplies"/>
    <s v="07 - January"/>
  </r>
  <r>
    <s v="JE-000000025 - Saint Louis University - 01/31/2020"/>
    <s v="5010:Fringe Benefits Allocated"/>
    <s v="11 Operating Fund"/>
    <x v="4"/>
    <s v="15 Institutional Support"/>
    <m/>
    <x v="1"/>
    <x v="1"/>
    <m/>
    <s v="124502-690000"/>
    <d v="2020-01-31T00:00:00"/>
    <m/>
    <s v="JE-000000025"/>
    <m/>
    <s v="Conversion"/>
    <s v="Actuals"/>
    <n v="32498.5"/>
    <m/>
    <s v="S45 Financial Management"/>
    <m/>
    <m/>
    <s v="Conversion"/>
    <s v="D010 Controller"/>
    <s v="11 Operating Fund"/>
    <m/>
    <m/>
    <x v="0"/>
    <m/>
    <s v="Fringe Benefits Allocated"/>
    <m/>
    <s v="5010:Fringe Benefits Allocated"/>
    <s v="07 - January"/>
  </r>
  <r>
    <s v="JE-000000025 - Saint Louis University - 01/31/2020"/>
    <s v="5000:Salaries and Wages"/>
    <s v="11 Operating Fund"/>
    <x v="4"/>
    <s v="15 Institutional Support"/>
    <m/>
    <x v="2"/>
    <x v="2"/>
    <m/>
    <s v="124502-651000"/>
    <d v="2020-01-31T00:00:00"/>
    <m/>
    <s v="JE-000000025"/>
    <m/>
    <s v="Conversion"/>
    <s v="Actuals"/>
    <n v="30.1"/>
    <m/>
    <s v="S45 Financial Management"/>
    <m/>
    <m/>
    <s v="Conversion"/>
    <s v="D010 Controller"/>
    <s v="11 Operating Fund"/>
    <m/>
    <m/>
    <x v="0"/>
    <m/>
    <s v="PT Staff Hourly"/>
    <m/>
    <s v="5000:Salaries and Wages"/>
    <s v="07 - January"/>
  </r>
  <r>
    <s v="JE-000000025 - Saint Louis University - 01/31/2020"/>
    <s v="5000:Salaries and Wages"/>
    <s v="11 Operating Fund"/>
    <x v="4"/>
    <s v="15 Institutional Support"/>
    <m/>
    <x v="3"/>
    <x v="3"/>
    <m/>
    <s v="124502-647000"/>
    <d v="2020-01-31T00:00:00"/>
    <m/>
    <s v="JE-000000025"/>
    <m/>
    <s v="Conversion"/>
    <s v="Actuals"/>
    <n v="89365.58"/>
    <m/>
    <s v="S45 Financial Management"/>
    <m/>
    <m/>
    <s v="Conversion"/>
    <s v="D010 Controller"/>
    <s v="11 Operating Fund"/>
    <m/>
    <m/>
    <x v="0"/>
    <m/>
    <s v="FT Staff Salaried"/>
    <m/>
    <s v="5000:Salaries and Wages"/>
    <s v="07 - January"/>
  </r>
  <r>
    <s v="JE-000000025 - Saint Louis University - 01/31/2020"/>
    <s v="5000:Salaries and Wages"/>
    <s v="11 Operating Fund"/>
    <x v="4"/>
    <s v="15 Institutional Support"/>
    <m/>
    <x v="19"/>
    <x v="3"/>
    <m/>
    <s v="124502-641000"/>
    <d v="2020-01-31T00:00:00"/>
    <m/>
    <s v="JE-000000025"/>
    <m/>
    <s v="Conversion"/>
    <s v="Actuals"/>
    <n v="8360.01"/>
    <m/>
    <s v="S45 Financial Management"/>
    <m/>
    <m/>
    <s v="Conversion"/>
    <s v="D010 Controller"/>
    <s v="11 Operating Fund"/>
    <m/>
    <m/>
    <x v="0"/>
    <m/>
    <s v="FT Staff Hourly"/>
    <m/>
    <s v="5000:Salaries and Wages"/>
    <s v="07 - January"/>
  </r>
  <r>
    <s v="JE-000000025 - Saint Louis University - 01/31/2020"/>
    <s v="5120:Inter-Departmental Services"/>
    <s v="11 Operating Fund"/>
    <x v="5"/>
    <s v="15 Institutional Support"/>
    <m/>
    <x v="17"/>
    <x v="0"/>
    <m/>
    <s v="124501-771100"/>
    <d v="2020-01-31T00:00:00"/>
    <m/>
    <s v="JE-000000025"/>
    <m/>
    <s v="Conversion"/>
    <s v="Actuals"/>
    <n v="0.48"/>
    <m/>
    <s v="S45 Financial Management"/>
    <m/>
    <m/>
    <s v="Conversion"/>
    <s v="D020 Treasury &amp; Investments"/>
    <s v="11 Operating Fund"/>
    <m/>
    <m/>
    <x v="0"/>
    <m/>
    <s v="Mail Room"/>
    <m/>
    <s v="5120:Inter-Departmental Services"/>
    <s v="07 - January"/>
  </r>
  <r>
    <s v="JE-000000026 - Saint Louis University - 12/31/2019"/>
    <s v="5010:Fringe Benefits Allocated"/>
    <s v="11 Operating Fund"/>
    <x v="0"/>
    <s v="15 Institutional Support"/>
    <m/>
    <x v="1"/>
    <x v="1"/>
    <m/>
    <s v="124513-690000"/>
    <d v="2019-12-31T00:00:00"/>
    <m/>
    <s v="JE-000000026"/>
    <m/>
    <s v="Conversion"/>
    <s v="Actuals"/>
    <n v="6714.01"/>
    <m/>
    <s v="S45 Financial Management"/>
    <m/>
    <m/>
    <s v="Conversion"/>
    <s v="D308 Shared Services"/>
    <s v="11 Operating Fund"/>
    <m/>
    <m/>
    <x v="0"/>
    <m/>
    <s v="Fringe Benefits Allocated"/>
    <m/>
    <s v="5010:Fringe Benefits Allocated"/>
    <s v="06 - December"/>
  </r>
  <r>
    <s v="JE-000000026 - Saint Louis University - 12/31/2019"/>
    <s v="5000:Salaries and Wages"/>
    <s v="11 Operating Fund"/>
    <x v="0"/>
    <s v="15 Institutional Support"/>
    <m/>
    <x v="2"/>
    <x v="2"/>
    <m/>
    <s v="124513-651000"/>
    <d v="2019-12-31T00:00:00"/>
    <m/>
    <s v="JE-000000026"/>
    <m/>
    <s v="Conversion"/>
    <s v="Actuals"/>
    <n v="2274.67"/>
    <m/>
    <s v="S45 Financial Management"/>
    <m/>
    <m/>
    <s v="Conversion"/>
    <s v="D308 Shared Services"/>
    <s v="11 Operating Fund"/>
    <m/>
    <m/>
    <x v="0"/>
    <m/>
    <s v="PT Staff Hourly"/>
    <m/>
    <s v="5000:Salaries and Wages"/>
    <s v="06 - December"/>
  </r>
  <r>
    <s v="JE-000000026 - Saint Louis University - 12/31/2019"/>
    <s v="5000:Salaries and Wages"/>
    <s v="11 Operating Fund"/>
    <x v="0"/>
    <s v="15 Institutional Support"/>
    <m/>
    <x v="3"/>
    <x v="3"/>
    <m/>
    <s v="124513-647000"/>
    <d v="2019-12-31T00:00:00"/>
    <m/>
    <s v="JE-000000026"/>
    <m/>
    <s v="Conversion"/>
    <s v="Actuals"/>
    <n v="19115.060000000001"/>
    <m/>
    <s v="S45 Financial Management"/>
    <m/>
    <m/>
    <s v="Conversion"/>
    <s v="D308 Shared Services"/>
    <s v="11 Operating Fund"/>
    <m/>
    <m/>
    <x v="0"/>
    <m/>
    <s v="FT Staff Salaried"/>
    <m/>
    <s v="5000:Salaries and Wages"/>
    <s v="06 - December"/>
  </r>
  <r>
    <s v="JE-000000026 - Saint Louis University - 12/31/2019"/>
    <s v="5112:Supplies"/>
    <s v="11 Operating Fund"/>
    <x v="1"/>
    <s v="15 Institutional Support"/>
    <m/>
    <x v="21"/>
    <x v="6"/>
    <m/>
    <s v="124505-751000"/>
    <d v="2019-12-31T00:00:00"/>
    <m/>
    <s v="JE-000000026"/>
    <m/>
    <s v="Conversion"/>
    <s v="Actuals"/>
    <n v="89.45"/>
    <m/>
    <s v="S45 Financial Management"/>
    <m/>
    <m/>
    <s v="Conversion"/>
    <s v="D028 Financial Planning &amp; Budget"/>
    <s v="11 Operating Fund"/>
    <m/>
    <m/>
    <x v="0"/>
    <m/>
    <s v="Office Supplies"/>
    <m/>
    <s v="5112:Supplies"/>
    <s v="06 - December"/>
  </r>
  <r>
    <s v="JE-000000026 - Saint Louis University - 12/31/2019"/>
    <s v="5010:Fringe Benefits Allocated"/>
    <s v="11 Operating Fund"/>
    <x v="1"/>
    <s v="15 Institutional Support"/>
    <m/>
    <x v="1"/>
    <x v="1"/>
    <m/>
    <s v="124505-690000"/>
    <d v="2019-12-31T00:00:00"/>
    <m/>
    <s v="JE-000000026"/>
    <m/>
    <s v="Conversion"/>
    <s v="Actuals"/>
    <n v="11060.11"/>
    <m/>
    <s v="S45 Financial Management"/>
    <m/>
    <m/>
    <s v="Conversion"/>
    <s v="D028 Financial Planning &amp; Budget"/>
    <s v="11 Operating Fund"/>
    <m/>
    <m/>
    <x v="0"/>
    <m/>
    <s v="Fringe Benefits Allocated"/>
    <m/>
    <s v="5010:Fringe Benefits Allocated"/>
    <s v="06 - December"/>
  </r>
  <r>
    <s v="JE-000000026 - Saint Louis University - 12/31/2019"/>
    <s v="5000:Salaries and Wages"/>
    <s v="11 Operating Fund"/>
    <x v="1"/>
    <s v="15 Institutional Support"/>
    <m/>
    <x v="3"/>
    <x v="3"/>
    <m/>
    <s v="124505-647000"/>
    <d v="2019-12-31T00:00:00"/>
    <m/>
    <s v="JE-000000026"/>
    <m/>
    <s v="Conversion"/>
    <s v="Actuals"/>
    <n v="33263.5"/>
    <m/>
    <s v="S45 Financial Management"/>
    <m/>
    <m/>
    <s v="Conversion"/>
    <s v="D028 Financial Planning &amp; Budget"/>
    <s v="11 Operating Fund"/>
    <m/>
    <m/>
    <x v="0"/>
    <m/>
    <s v="FT Staff Salaried"/>
    <m/>
    <s v="5000:Salaries and Wages"/>
    <s v="06 - December"/>
  </r>
  <r>
    <s v="JE-000000026 - Saint Louis University - 12/31/2019"/>
    <s v="5133:Expense Recovery"/>
    <s v="11 Operating Fund"/>
    <x v="2"/>
    <s v="15 Institutional Support"/>
    <m/>
    <x v="5"/>
    <x v="4"/>
    <s v="SLUCare Recoveries (920700)"/>
    <s v="124504-920700"/>
    <d v="2019-12-31T00:00:00"/>
    <m/>
    <s v="JE-000000026"/>
    <m/>
    <s v="Conversion"/>
    <s v="Actuals"/>
    <n v="-18849.25"/>
    <m/>
    <s v="S45 Financial Management"/>
    <m/>
    <m/>
    <s v="Conversion"/>
    <s v="D012 VP and Chief Financial Officer"/>
    <s v="11 Operating Fund"/>
    <m/>
    <m/>
    <x v="0"/>
    <m/>
    <m/>
    <s v="SLUCare Recoveries (920700)"/>
    <s v="5133:Expense Recovery"/>
    <s v="06 - December"/>
  </r>
  <r>
    <s v="JE-000000026 - Saint Louis University - 12/31/2019"/>
    <s v="5117:Equipment Maintenance"/>
    <s v="11 Operating Fund"/>
    <x v="2"/>
    <s v="15 Institutional Support"/>
    <m/>
    <x v="20"/>
    <x v="13"/>
    <m/>
    <s v="124504-764000"/>
    <d v="2019-12-31T00:00:00"/>
    <m/>
    <s v="JE-000000026"/>
    <m/>
    <s v="Conversion"/>
    <s v="Actuals"/>
    <n v="792.03"/>
    <m/>
    <s v="S45 Financial Management"/>
    <m/>
    <m/>
    <s v="Conversion"/>
    <s v="D012 VP and Chief Financial Officer"/>
    <s v="11 Operating Fund"/>
    <m/>
    <m/>
    <x v="0"/>
    <m/>
    <s v="Repairs/Contracts-Equipment Maintenance"/>
    <m/>
    <s v="5117:Equipment Maintenance"/>
    <s v="06 - December"/>
  </r>
  <r>
    <s v="JE-000000026 - Saint Louis University - 12/31/2019"/>
    <s v="5113:Furniture and Equipment"/>
    <s v="11 Operating Fund"/>
    <x v="2"/>
    <s v="15 Institutional Support"/>
    <m/>
    <x v="6"/>
    <x v="5"/>
    <m/>
    <s v="124504-757500"/>
    <d v="2019-12-31T00:00:00"/>
    <m/>
    <s v="JE-000000026"/>
    <m/>
    <s v="Conversion"/>
    <s v="Actuals"/>
    <n v="129.97999999999999"/>
    <m/>
    <s v="S45 Financial Management"/>
    <m/>
    <m/>
    <s v="Conversion"/>
    <s v="D012 VP and Chief Financial Officer"/>
    <s v="11 Operating Fund"/>
    <m/>
    <m/>
    <x v="0"/>
    <m/>
    <s v="Computer Equipment/Software"/>
    <m/>
    <s v="5113:Furniture and Equipment"/>
    <s v="06 - December"/>
  </r>
  <r>
    <s v="JE-000000026 - Saint Louis University - 12/31/2019"/>
    <s v="5113:Furniture and Equipment"/>
    <s v="11 Operating Fund"/>
    <x v="2"/>
    <s v="15 Institutional Support"/>
    <m/>
    <x v="31"/>
    <x v="5"/>
    <m/>
    <s v="124504-757100"/>
    <d v="2019-12-31T00:00:00"/>
    <m/>
    <s v="JE-000000026"/>
    <m/>
    <s v="Conversion"/>
    <s v="Actuals"/>
    <n v="283.25"/>
    <m/>
    <s v="S45 Financial Management"/>
    <m/>
    <m/>
    <s v="Conversion"/>
    <s v="D012 VP and Chief Financial Officer"/>
    <s v="11 Operating Fund"/>
    <m/>
    <m/>
    <x v="0"/>
    <m/>
    <s v="Office Equipment/Furniture"/>
    <m/>
    <s v="5113:Furniture and Equipment"/>
    <s v="06 - December"/>
  </r>
  <r>
    <s v="JE-000000026 - Saint Louis University - 12/31/2019"/>
    <s v="5112:Supplies"/>
    <s v="11 Operating Fund"/>
    <x v="2"/>
    <s v="15 Institutional Support"/>
    <m/>
    <x v="7"/>
    <x v="6"/>
    <m/>
    <s v="124504-756000"/>
    <d v="2019-12-31T00:00:00"/>
    <m/>
    <s v="JE-000000026"/>
    <m/>
    <s v="Conversion"/>
    <s v="Actuals"/>
    <n v="1235.01"/>
    <m/>
    <s v="S45 Financial Management"/>
    <m/>
    <m/>
    <s v="Conversion"/>
    <s v="D012 VP and Chief Financial Officer"/>
    <s v="11 Operating Fund"/>
    <m/>
    <m/>
    <x v="0"/>
    <m/>
    <s v="Other Supplies"/>
    <m/>
    <s v="5112:Supplies"/>
    <s v="06 - December"/>
  </r>
  <r>
    <s v="JE-000000026 - Saint Louis University - 12/31/2019"/>
    <s v="5110:Printing and Duplicating"/>
    <s v="11 Operating Fund"/>
    <x v="2"/>
    <s v="15 Institutional Support"/>
    <m/>
    <x v="8"/>
    <x v="7"/>
    <m/>
    <s v="124504-744210"/>
    <d v="2019-12-31T00:00:00"/>
    <m/>
    <s v="JE-000000026"/>
    <m/>
    <s v="Conversion"/>
    <s v="Actuals"/>
    <n v="959.28"/>
    <m/>
    <s v="S45 Financial Management"/>
    <m/>
    <m/>
    <s v="Conversion"/>
    <s v="D012 VP and Chief Financial Officer"/>
    <s v="11 Operating Fund"/>
    <m/>
    <m/>
    <x v="0"/>
    <m/>
    <s v="Xerox Managed Print Services"/>
    <m/>
    <s v="5110:Printing and Duplicating"/>
    <s v="06 - December"/>
  </r>
  <r>
    <s v="JE-000000026 - Saint Louis University - 12/31/2019"/>
    <s v="5104:Local Business"/>
    <s v="11 Operating Fund"/>
    <x v="2"/>
    <s v="15 Institutional Support"/>
    <m/>
    <x v="9"/>
    <x v="8"/>
    <m/>
    <s v="124504-737000"/>
    <d v="2019-12-31T00:00:00"/>
    <m/>
    <s v="JE-000000026"/>
    <m/>
    <s v="Conversion"/>
    <s v="Actuals"/>
    <n v="268.27"/>
    <m/>
    <s v="S45 Financial Management"/>
    <m/>
    <m/>
    <s v="Conversion"/>
    <s v="D012 VP and Chief Financial Officer"/>
    <s v="11 Operating Fund"/>
    <m/>
    <m/>
    <x v="0"/>
    <m/>
    <s v="Local Meals"/>
    <m/>
    <s v="5104:Local Business"/>
    <s v="06 - December"/>
  </r>
  <r>
    <s v="JE-000000026 - Saint Louis University - 12/31/2019"/>
    <s v="5104:Local Business"/>
    <s v="11 Operating Fund"/>
    <x v="2"/>
    <s v="15 Institutional Support"/>
    <m/>
    <x v="9"/>
    <x v="8"/>
    <m/>
    <s v="124504-736100"/>
    <d v="2019-12-31T00:00:00"/>
    <m/>
    <s v="JE-000000026"/>
    <m/>
    <s v="Conversion"/>
    <s v="Actuals"/>
    <n v="175.2"/>
    <m/>
    <s v="S45 Financial Management"/>
    <m/>
    <m/>
    <s v="Conversion"/>
    <s v="D012 VP and Chief Financial Officer"/>
    <s v="11 Operating Fund"/>
    <m/>
    <m/>
    <x v="0"/>
    <m/>
    <s v="Local Meals"/>
    <m/>
    <s v="5104:Local Business"/>
    <s v="06 - December"/>
  </r>
  <r>
    <s v="JE-000000026 - Saint Louis University - 12/31/2019"/>
    <s v="5102:Books,Subscriptions,Periodicals"/>
    <s v="11 Operating Fund"/>
    <x v="2"/>
    <s v="15 Institutional Support"/>
    <m/>
    <x v="10"/>
    <x v="9"/>
    <m/>
    <s v="124504-722400"/>
    <d v="2019-12-31T00:00:00"/>
    <m/>
    <s v="JE-000000026"/>
    <m/>
    <s v="Conversion"/>
    <s v="Actuals"/>
    <n v="15.6"/>
    <m/>
    <s v="S45 Financial Management"/>
    <m/>
    <m/>
    <s v="Conversion"/>
    <s v="D012 VP and Chief Financial Officer"/>
    <s v="11 Operating Fund"/>
    <m/>
    <m/>
    <x v="0"/>
    <m/>
    <s v="Subscriptions/Periodicals"/>
    <m/>
    <s v="5102:Books,Subscriptions,Periodicals"/>
    <s v="06 - December"/>
  </r>
  <r>
    <s v="JE-000000026 - Saint Louis University - 12/31/2019"/>
    <s v="5010:Fringe Benefits Allocated"/>
    <s v="11 Operating Fund"/>
    <x v="2"/>
    <s v="15 Institutional Support"/>
    <m/>
    <x v="1"/>
    <x v="1"/>
    <m/>
    <s v="124504-690000"/>
    <d v="2019-12-31T00:00:00"/>
    <m/>
    <s v="JE-000000026"/>
    <m/>
    <s v="Conversion"/>
    <s v="Actuals"/>
    <n v="15948.97"/>
    <m/>
    <s v="S45 Financial Management"/>
    <m/>
    <m/>
    <s v="Conversion"/>
    <s v="D012 VP and Chief Financial Officer"/>
    <s v="11 Operating Fund"/>
    <m/>
    <m/>
    <x v="0"/>
    <m/>
    <s v="Fringe Benefits Allocated"/>
    <m/>
    <s v="5010:Fringe Benefits Allocated"/>
    <s v="06 - December"/>
  </r>
  <r>
    <s v="JE-000000026 - Saint Louis University - 12/31/2019"/>
    <s v="5000:Salaries and Wages"/>
    <s v="11 Operating Fund"/>
    <x v="2"/>
    <s v="15 Institutional Support"/>
    <m/>
    <x v="3"/>
    <x v="3"/>
    <m/>
    <s v="124504-647000"/>
    <d v="2019-12-31T00:00:00"/>
    <m/>
    <s v="JE-000000026"/>
    <m/>
    <s v="Conversion"/>
    <s v="Actuals"/>
    <n v="47635.25"/>
    <m/>
    <s v="S45 Financial Management"/>
    <m/>
    <m/>
    <s v="Conversion"/>
    <s v="D012 VP and Chief Financial Officer"/>
    <s v="11 Operating Fund"/>
    <m/>
    <m/>
    <x v="0"/>
    <m/>
    <s v="FT Staff Salaried"/>
    <m/>
    <s v="5000:Salaries and Wages"/>
    <s v="06 - December"/>
  </r>
  <r>
    <s v="JE-000000026 - Saint Louis University - 12/31/2019"/>
    <s v="5000:Salaries and Wages"/>
    <s v="11 Operating Fund"/>
    <x v="2"/>
    <s v="15 Institutional Support"/>
    <m/>
    <x v="4"/>
    <x v="3"/>
    <m/>
    <s v="124504-643000"/>
    <d v="2019-12-31T00:00:00"/>
    <m/>
    <s v="JE-000000026"/>
    <m/>
    <s v="Conversion"/>
    <s v="Actuals"/>
    <n v="700"/>
    <m/>
    <s v="S45 Financial Management"/>
    <m/>
    <m/>
    <s v="Conversion"/>
    <s v="D012 VP and Chief Financial Officer"/>
    <s v="11 Operating Fund"/>
    <m/>
    <m/>
    <x v="0"/>
    <m/>
    <s v="FT Staff Supplemental Pay"/>
    <m/>
    <s v="5000:Salaries and Wages"/>
    <s v="06 - December"/>
  </r>
  <r>
    <s v="JE-000000026 - Saint Louis University - 12/31/2019"/>
    <s v="5133:Expense Recovery"/>
    <s v="11 Operating Fund"/>
    <x v="3"/>
    <s v="15 Institutional Support"/>
    <m/>
    <x v="5"/>
    <x v="4"/>
    <s v="External Expense Recovery (920600)"/>
    <s v="124503-920600"/>
    <d v="2019-12-31T00:00:00"/>
    <m/>
    <s v="JE-000000026"/>
    <m/>
    <s v="Conversion"/>
    <s v="Actuals"/>
    <n v="-1500"/>
    <m/>
    <s v="S45 Financial Management"/>
    <m/>
    <m/>
    <s v="Conversion"/>
    <s v="D060 Business Services"/>
    <s v="11 Operating Fund"/>
    <m/>
    <m/>
    <x v="0"/>
    <m/>
    <m/>
    <s v="External Expense Recovery (920600)"/>
    <s v="5133:Expense Recovery"/>
    <s v="06 - December"/>
  </r>
  <r>
    <s v="JE-000000026 - Saint Louis University - 12/31/2019"/>
    <s v="5113:Furniture and Equipment"/>
    <s v="11 Operating Fund"/>
    <x v="3"/>
    <s v="15 Institutional Support"/>
    <m/>
    <x v="6"/>
    <x v="5"/>
    <m/>
    <s v="124503-757500"/>
    <d v="2019-12-31T00:00:00"/>
    <m/>
    <s v="JE-000000026"/>
    <m/>
    <s v="Conversion"/>
    <s v="Actuals"/>
    <n v="2935.64"/>
    <m/>
    <s v="S45 Financial Management"/>
    <m/>
    <m/>
    <s v="Conversion"/>
    <s v="D060 Business Services"/>
    <s v="11 Operating Fund"/>
    <m/>
    <m/>
    <x v="0"/>
    <m/>
    <s v="Computer Equipment/Software"/>
    <m/>
    <s v="5113:Furniture and Equipment"/>
    <s v="06 - December"/>
  </r>
  <r>
    <s v="JE-000000026 - Saint Louis University - 12/31/2019"/>
    <s v="5010:Fringe Benefits Allocated"/>
    <s v="11 Operating Fund"/>
    <x v="3"/>
    <s v="15 Institutional Support"/>
    <m/>
    <x v="1"/>
    <x v="1"/>
    <m/>
    <s v="124503-690000"/>
    <d v="2019-12-31T00:00:00"/>
    <m/>
    <s v="JE-000000026"/>
    <m/>
    <s v="Conversion"/>
    <s v="Actuals"/>
    <n v="12441.05"/>
    <m/>
    <s v="S45 Financial Management"/>
    <m/>
    <m/>
    <s v="Conversion"/>
    <s v="D060 Business Services"/>
    <s v="11 Operating Fund"/>
    <m/>
    <m/>
    <x v="0"/>
    <m/>
    <s v="Fringe Benefits Allocated"/>
    <m/>
    <s v="5010:Fringe Benefits Allocated"/>
    <s v="06 - December"/>
  </r>
  <r>
    <s v="JE-000000026 - Saint Louis University - 12/31/2019"/>
    <s v="5000:Salaries and Wages"/>
    <s v="11 Operating Fund"/>
    <x v="3"/>
    <s v="15 Institutional Support"/>
    <m/>
    <x v="3"/>
    <x v="3"/>
    <m/>
    <s v="124503-647000"/>
    <d v="2019-12-31T00:00:00"/>
    <m/>
    <s v="JE-000000026"/>
    <m/>
    <s v="Conversion"/>
    <s v="Actuals"/>
    <n v="37416.67"/>
    <m/>
    <s v="S45 Financial Management"/>
    <m/>
    <m/>
    <s v="Conversion"/>
    <s v="D060 Business Services"/>
    <s v="11 Operating Fund"/>
    <m/>
    <m/>
    <x v="0"/>
    <m/>
    <s v="FT Staff Salaried"/>
    <m/>
    <s v="5000:Salaries and Wages"/>
    <s v="06 - December"/>
  </r>
  <r>
    <s v="JE-000000026 - Saint Louis University - 12/31/2019"/>
    <s v="5110:Printing and Duplicating"/>
    <s v="11 Operating Fund"/>
    <x v="4"/>
    <s v="15 Institutional Support"/>
    <m/>
    <x v="18"/>
    <x v="7"/>
    <m/>
    <s v="124502-744100"/>
    <d v="2019-12-31T00:00:00"/>
    <m/>
    <s v="JE-000000026"/>
    <m/>
    <s v="Conversion"/>
    <s v="Actuals"/>
    <n v="1359.48"/>
    <m/>
    <s v="S45 Financial Management"/>
    <m/>
    <m/>
    <s v="Conversion"/>
    <s v="D010 Controller"/>
    <s v="11 Operating Fund"/>
    <m/>
    <m/>
    <x v="0"/>
    <m/>
    <s v="Outside Printing"/>
    <m/>
    <s v="5110:Printing and Duplicating"/>
    <s v="06 - December"/>
  </r>
  <r>
    <s v="JE-000000026 - Saint Louis University - 12/31/2019"/>
    <s v="5107:Purchased Services"/>
    <s v="11 Operating Fund"/>
    <x v="4"/>
    <s v="15 Institutional Support"/>
    <m/>
    <x v="35"/>
    <x v="18"/>
    <m/>
    <s v="124502-741000"/>
    <d v="2019-12-31T00:00:00"/>
    <m/>
    <s v="JE-000000026"/>
    <m/>
    <s v="Conversion"/>
    <s v="Actuals"/>
    <n v="2000"/>
    <m/>
    <s v="S45 Financial Management"/>
    <m/>
    <m/>
    <s v="Conversion"/>
    <s v="D010 Controller"/>
    <s v="11 Operating Fund"/>
    <m/>
    <m/>
    <x v="0"/>
    <m/>
    <s v="Professional Service"/>
    <m/>
    <s v="5107:Purchased Services"/>
    <s v="06 - December"/>
  </r>
  <r>
    <s v="JE-000000026 - Saint Louis University - 12/31/2019"/>
    <s v="5104:Local Business"/>
    <s v="11 Operating Fund"/>
    <x v="4"/>
    <s v="15 Institutional Support"/>
    <m/>
    <x v="9"/>
    <x v="8"/>
    <m/>
    <s v="124502-737000"/>
    <d v="2019-12-31T00:00:00"/>
    <m/>
    <s v="JE-000000026"/>
    <m/>
    <s v="Conversion"/>
    <s v="Actuals"/>
    <n v="22"/>
    <m/>
    <s v="S45 Financial Management"/>
    <m/>
    <m/>
    <s v="Conversion"/>
    <s v="D010 Controller"/>
    <s v="11 Operating Fund"/>
    <m/>
    <m/>
    <x v="0"/>
    <m/>
    <s v="Local Meals"/>
    <m/>
    <s v="5104:Local Business"/>
    <s v="06 - December"/>
  </r>
  <r>
    <s v="JE-000000026 - Saint Louis University - 12/31/2019"/>
    <s v="5100:Communications"/>
    <s v="11 Operating Fund"/>
    <x v="4"/>
    <s v="15 Institutional Support"/>
    <m/>
    <x v="11"/>
    <x v="10"/>
    <m/>
    <s v="124502-715000"/>
    <d v="2019-12-31T00:00:00"/>
    <m/>
    <s v="JE-000000026"/>
    <m/>
    <s v="Conversion"/>
    <s v="Actuals"/>
    <n v="29.65"/>
    <m/>
    <s v="S45 Financial Management"/>
    <m/>
    <m/>
    <s v="Conversion"/>
    <s v="D010 Controller"/>
    <s v="11 Operating Fund"/>
    <m/>
    <m/>
    <x v="0"/>
    <m/>
    <s v="Postage/Shipping"/>
    <m/>
    <s v="5100:Communications"/>
    <s v="06 - December"/>
  </r>
  <r>
    <s v="JE-000000026 - Saint Louis University - 12/31/2019"/>
    <s v="5010:Fringe Benefits Allocated"/>
    <s v="11 Operating Fund"/>
    <x v="4"/>
    <s v="15 Institutional Support"/>
    <m/>
    <x v="1"/>
    <x v="1"/>
    <m/>
    <s v="124502-690000"/>
    <d v="2019-12-31T00:00:00"/>
    <m/>
    <s v="JE-000000026"/>
    <m/>
    <s v="Conversion"/>
    <s v="Actuals"/>
    <n v="33883.4"/>
    <m/>
    <s v="S45 Financial Management"/>
    <m/>
    <m/>
    <s v="Conversion"/>
    <s v="D010 Controller"/>
    <s v="11 Operating Fund"/>
    <m/>
    <m/>
    <x v="0"/>
    <m/>
    <s v="Fringe Benefits Allocated"/>
    <m/>
    <s v="5010:Fringe Benefits Allocated"/>
    <s v="06 - December"/>
  </r>
  <r>
    <s v="JE-000000026 - Saint Louis University - 12/31/2019"/>
    <s v="5000:Salaries and Wages"/>
    <s v="11 Operating Fund"/>
    <x v="4"/>
    <s v="15 Institutional Support"/>
    <m/>
    <x v="30"/>
    <x v="16"/>
    <m/>
    <s v="124502-661000"/>
    <d v="2019-12-31T00:00:00"/>
    <m/>
    <s v="JE-000000026"/>
    <m/>
    <s v="Conversion"/>
    <s v="Actuals"/>
    <n v="25.8"/>
    <m/>
    <s v="S45 Financial Management"/>
    <m/>
    <m/>
    <s v="Conversion"/>
    <s v="D010 Controller"/>
    <s v="11 Operating Fund"/>
    <m/>
    <m/>
    <x v="0"/>
    <m/>
    <s v="Student Labor General"/>
    <m/>
    <s v="5000:Salaries and Wages"/>
    <s v="06 - December"/>
  </r>
  <r>
    <s v="JE-000000026 - Saint Louis University - 12/31/2019"/>
    <s v="5000:Salaries and Wages"/>
    <s v="11 Operating Fund"/>
    <x v="4"/>
    <s v="15 Institutional Support"/>
    <m/>
    <x v="3"/>
    <x v="3"/>
    <m/>
    <s v="124502-647000"/>
    <d v="2019-12-31T00:00:00"/>
    <m/>
    <s v="JE-000000026"/>
    <m/>
    <s v="Conversion"/>
    <s v="Actuals"/>
    <n v="81698.83"/>
    <m/>
    <s v="S45 Financial Management"/>
    <m/>
    <m/>
    <s v="Conversion"/>
    <s v="D010 Controller"/>
    <s v="11 Operating Fund"/>
    <m/>
    <m/>
    <x v="0"/>
    <m/>
    <s v="FT Staff Salaried"/>
    <m/>
    <s v="5000:Salaries and Wages"/>
    <s v="06 - December"/>
  </r>
  <r>
    <s v="JE-000000026 - Saint Louis University - 12/31/2019"/>
    <s v="5000:Salaries and Wages"/>
    <s v="11 Operating Fund"/>
    <x v="4"/>
    <s v="15 Institutional Support"/>
    <m/>
    <x v="19"/>
    <x v="3"/>
    <m/>
    <s v="124502-641000"/>
    <d v="2019-12-31T00:00:00"/>
    <m/>
    <s v="JE-000000026"/>
    <m/>
    <s v="Conversion"/>
    <s v="Actuals"/>
    <n v="20206.12"/>
    <m/>
    <s v="S45 Financial Management"/>
    <m/>
    <m/>
    <s v="Conversion"/>
    <s v="D010 Controller"/>
    <s v="11 Operating Fund"/>
    <m/>
    <m/>
    <x v="0"/>
    <m/>
    <s v="FT Staff Hourly"/>
    <m/>
    <s v="5000:Salaries and Wages"/>
    <s v="06 - December"/>
  </r>
  <r>
    <s v="JE-000000026 - Saint Louis University - 12/31/2019"/>
    <s v="5112:Supplies"/>
    <s v="11 Operating Fund"/>
    <x v="5"/>
    <s v="15 Institutional Support"/>
    <m/>
    <x v="21"/>
    <x v="6"/>
    <m/>
    <s v="124501-751000"/>
    <d v="2019-12-31T00:00:00"/>
    <m/>
    <s v="JE-000000026"/>
    <m/>
    <s v="Conversion"/>
    <s v="Actuals"/>
    <n v="64.47"/>
    <m/>
    <s v="S45 Financial Management"/>
    <m/>
    <m/>
    <s v="Conversion"/>
    <s v="D020 Treasury &amp; Investments"/>
    <s v="11 Operating Fund"/>
    <m/>
    <m/>
    <x v="0"/>
    <m/>
    <s v="Office Supplies"/>
    <m/>
    <s v="5112:Supplies"/>
    <s v="06 - December"/>
  </r>
  <r>
    <s v="JE-000000026 - Saint Louis University - 12/31/2019"/>
    <s v="5010:Fringe Benefits Allocated"/>
    <s v="11 Operating Fund"/>
    <x v="5"/>
    <s v="15 Institutional Support"/>
    <m/>
    <x v="1"/>
    <x v="1"/>
    <m/>
    <s v="124501-690000"/>
    <d v="2019-12-31T00:00:00"/>
    <m/>
    <s v="JE-000000026"/>
    <m/>
    <s v="Conversion"/>
    <s v="Actuals"/>
    <n v="12378.42"/>
    <m/>
    <s v="S45 Financial Management"/>
    <m/>
    <m/>
    <s v="Conversion"/>
    <s v="D020 Treasury &amp; Investments"/>
    <s v="11 Operating Fund"/>
    <m/>
    <m/>
    <x v="0"/>
    <m/>
    <s v="Fringe Benefits Allocated"/>
    <m/>
    <s v="5010:Fringe Benefits Allocated"/>
    <s v="06 - December"/>
  </r>
  <r>
    <s v="JE-000000026 - Saint Louis University - 12/31/2019"/>
    <s v="5000:Salaries and Wages"/>
    <s v="11 Operating Fund"/>
    <x v="5"/>
    <s v="15 Institutional Support"/>
    <m/>
    <x v="3"/>
    <x v="3"/>
    <m/>
    <s v="124501-647000"/>
    <d v="2019-12-31T00:00:00"/>
    <m/>
    <s v="JE-000000026"/>
    <m/>
    <s v="Conversion"/>
    <s v="Actuals"/>
    <n v="29203.33"/>
    <m/>
    <s v="S45 Financial Management"/>
    <m/>
    <m/>
    <s v="Conversion"/>
    <s v="D020 Treasury &amp; Investments"/>
    <s v="11 Operating Fund"/>
    <m/>
    <m/>
    <x v="0"/>
    <m/>
    <s v="FT Staff Salaried"/>
    <m/>
    <s v="5000:Salaries and Wages"/>
    <s v="06 - December"/>
  </r>
  <r>
    <s v="JE-000000026 - Saint Louis University - 12/31/2019"/>
    <s v="5000:Salaries and Wages"/>
    <s v="11 Operating Fund"/>
    <x v="5"/>
    <s v="15 Institutional Support"/>
    <m/>
    <x v="19"/>
    <x v="3"/>
    <m/>
    <s v="124501-641000"/>
    <d v="2019-12-31T00:00:00"/>
    <m/>
    <s v="JE-000000026"/>
    <m/>
    <s v="Conversion"/>
    <s v="Actuals"/>
    <n v="8025"/>
    <m/>
    <s v="S45 Financial Management"/>
    <m/>
    <m/>
    <s v="Conversion"/>
    <s v="D020 Treasury &amp; Investments"/>
    <s v="11 Operating Fund"/>
    <m/>
    <m/>
    <x v="0"/>
    <m/>
    <s v="FT Staff Hourly"/>
    <m/>
    <s v="5000:Salaries and Wages"/>
    <s v="06 - December"/>
  </r>
  <r>
    <s v="JE-000000027 - Saint Louis University - 10/31/2019"/>
    <s v="5120:Inter-Departmental Services"/>
    <s v="11 Operating Fund"/>
    <x v="5"/>
    <s v="15 Institutional Support"/>
    <m/>
    <x v="17"/>
    <x v="0"/>
    <m/>
    <s v="124501-771100"/>
    <d v="2019-10-31T00:00:00"/>
    <m/>
    <s v="JE-000000027"/>
    <m/>
    <s v="Conversion"/>
    <s v="Actuals"/>
    <n v="7.65"/>
    <m/>
    <s v="S45 Financial Management"/>
    <m/>
    <m/>
    <s v="Conversion"/>
    <s v="D020 Treasury &amp; Investments"/>
    <s v="11 Operating Fund"/>
    <m/>
    <m/>
    <x v="0"/>
    <m/>
    <s v="Mail Room"/>
    <m/>
    <s v="5120:Inter-Departmental Services"/>
    <s v="04 - October"/>
  </r>
  <r>
    <s v="JE-000000027 - Saint Louis University - 10/31/2019"/>
    <s v="5112:Supplies"/>
    <s v="11 Operating Fund"/>
    <x v="5"/>
    <s v="15 Institutional Support"/>
    <m/>
    <x v="7"/>
    <x v="6"/>
    <m/>
    <s v="124501-756000"/>
    <d v="2019-10-31T00:00:00"/>
    <m/>
    <s v="JE-000000027"/>
    <m/>
    <s v="Conversion"/>
    <s v="Actuals"/>
    <n v="16.78"/>
    <m/>
    <s v="S45 Financial Management"/>
    <m/>
    <m/>
    <s v="Conversion"/>
    <s v="D020 Treasury &amp; Investments"/>
    <s v="11 Operating Fund"/>
    <m/>
    <m/>
    <x v="0"/>
    <m/>
    <s v="Other Supplies"/>
    <m/>
    <s v="5112:Supplies"/>
    <s v="04 - October"/>
  </r>
  <r>
    <s v="JE-000000027 - Saint Louis University - 10/31/2019"/>
    <s v="5112:Supplies"/>
    <s v="11 Operating Fund"/>
    <x v="5"/>
    <s v="15 Institutional Support"/>
    <m/>
    <x v="21"/>
    <x v="6"/>
    <m/>
    <s v="124501-751000"/>
    <d v="2019-10-31T00:00:00"/>
    <m/>
    <s v="JE-000000027"/>
    <m/>
    <s v="Conversion"/>
    <s v="Actuals"/>
    <n v="28.86"/>
    <m/>
    <s v="S45 Financial Management"/>
    <m/>
    <m/>
    <s v="Conversion"/>
    <s v="D020 Treasury &amp; Investments"/>
    <s v="11 Operating Fund"/>
    <m/>
    <m/>
    <x v="0"/>
    <m/>
    <s v="Office Supplies"/>
    <m/>
    <s v="5112:Supplies"/>
    <s v="04 - October"/>
  </r>
  <r>
    <s v="JE-000000027 - Saint Louis University - 10/31/2019"/>
    <s v="5010:Fringe Benefits Allocated"/>
    <s v="11 Operating Fund"/>
    <x v="5"/>
    <s v="15 Institutional Support"/>
    <m/>
    <x v="1"/>
    <x v="1"/>
    <m/>
    <s v="124501-690000"/>
    <d v="2019-10-31T00:00:00"/>
    <m/>
    <s v="JE-000000027"/>
    <m/>
    <s v="Conversion"/>
    <s v="Actuals"/>
    <n v="16505.080000000002"/>
    <m/>
    <s v="S45 Financial Management"/>
    <m/>
    <m/>
    <s v="Conversion"/>
    <s v="D020 Treasury &amp; Investments"/>
    <s v="11 Operating Fund"/>
    <m/>
    <m/>
    <x v="0"/>
    <m/>
    <s v="Fringe Benefits Allocated"/>
    <m/>
    <s v="5010:Fringe Benefits Allocated"/>
    <s v="04 - October"/>
  </r>
  <r>
    <s v="JE-000000027 - Saint Louis University - 10/31/2019"/>
    <s v="5000:Salaries and Wages"/>
    <s v="11 Operating Fund"/>
    <x v="5"/>
    <s v="15 Institutional Support"/>
    <m/>
    <x v="3"/>
    <x v="3"/>
    <m/>
    <s v="124501-647000"/>
    <d v="2019-10-31T00:00:00"/>
    <m/>
    <s v="JE-000000027"/>
    <m/>
    <s v="Conversion"/>
    <s v="Actuals"/>
    <n v="41614.36"/>
    <m/>
    <s v="S45 Financial Management"/>
    <m/>
    <m/>
    <s v="Conversion"/>
    <s v="D020 Treasury &amp; Investments"/>
    <s v="11 Operating Fund"/>
    <m/>
    <m/>
    <x v="0"/>
    <m/>
    <s v="FT Staff Salaried"/>
    <m/>
    <s v="5000:Salaries and Wages"/>
    <s v="04 - October"/>
  </r>
  <r>
    <s v="JE-000000027 - Saint Louis University - 10/31/2019"/>
    <s v="5000:Salaries and Wages"/>
    <s v="11 Operating Fund"/>
    <x v="5"/>
    <s v="15 Institutional Support"/>
    <m/>
    <x v="19"/>
    <x v="3"/>
    <m/>
    <s v="124501-641000"/>
    <d v="2019-10-31T00:00:00"/>
    <m/>
    <s v="JE-000000027"/>
    <m/>
    <s v="Conversion"/>
    <s v="Actuals"/>
    <n v="8025"/>
    <m/>
    <s v="S45 Financial Management"/>
    <m/>
    <m/>
    <s v="Conversion"/>
    <s v="D020 Treasury &amp; Investments"/>
    <s v="11 Operating Fund"/>
    <m/>
    <m/>
    <x v="0"/>
    <m/>
    <s v="FT Staff Hourly"/>
    <m/>
    <s v="5000:Salaries and Wages"/>
    <s v="04 - October"/>
  </r>
  <r>
    <s v="JE-000000027 - Saint Louis University - 10/31/2019"/>
    <s v="5010:Fringe Benefits Allocated"/>
    <s v="11 Operating Fund"/>
    <x v="0"/>
    <s v="15 Institutional Support"/>
    <m/>
    <x v="1"/>
    <x v="1"/>
    <m/>
    <s v="124513-690000"/>
    <d v="2019-10-31T00:00:00"/>
    <m/>
    <s v="JE-000000027"/>
    <m/>
    <s v="Conversion"/>
    <s v="Actuals"/>
    <n v="1530.4"/>
    <m/>
    <s v="S45 Financial Management"/>
    <m/>
    <m/>
    <s v="Conversion"/>
    <s v="D308 Shared Services"/>
    <s v="11 Operating Fund"/>
    <m/>
    <m/>
    <x v="0"/>
    <m/>
    <s v="Fringe Benefits Allocated"/>
    <m/>
    <s v="5010:Fringe Benefits Allocated"/>
    <s v="04 - October"/>
  </r>
  <r>
    <s v="JE-000000027 - Saint Louis University - 10/31/2019"/>
    <s v="5000:Salaries and Wages"/>
    <s v="11 Operating Fund"/>
    <x v="0"/>
    <s v="15 Institutional Support"/>
    <m/>
    <x v="2"/>
    <x v="2"/>
    <m/>
    <s v="124513-651000"/>
    <d v="2019-10-31T00:00:00"/>
    <m/>
    <s v="JE-000000027"/>
    <m/>
    <s v="Conversion"/>
    <s v="Actuals"/>
    <n v="2274.67"/>
    <m/>
    <s v="S45 Financial Management"/>
    <m/>
    <m/>
    <s v="Conversion"/>
    <s v="D308 Shared Services"/>
    <s v="11 Operating Fund"/>
    <m/>
    <m/>
    <x v="0"/>
    <m/>
    <s v="PT Staff Hourly"/>
    <m/>
    <s v="5000:Salaries and Wages"/>
    <s v="04 - October"/>
  </r>
  <r>
    <s v="JE-000000027 - Saint Louis University - 10/31/2019"/>
    <s v="5000:Salaries and Wages"/>
    <s v="11 Operating Fund"/>
    <x v="0"/>
    <s v="15 Institutional Support"/>
    <m/>
    <x v="3"/>
    <x v="3"/>
    <m/>
    <s v="124513-647000"/>
    <d v="2019-10-31T00:00:00"/>
    <m/>
    <s v="JE-000000027"/>
    <m/>
    <s v="Conversion"/>
    <s v="Actuals"/>
    <n v="3525.22"/>
    <m/>
    <s v="S45 Financial Management"/>
    <m/>
    <m/>
    <s v="Conversion"/>
    <s v="D308 Shared Services"/>
    <s v="11 Operating Fund"/>
    <m/>
    <m/>
    <x v="0"/>
    <m/>
    <s v="FT Staff Salaried"/>
    <m/>
    <s v="5000:Salaries and Wages"/>
    <s v="04 - October"/>
  </r>
  <r>
    <s v="JE-000000027 - Saint Louis University - 10/31/2019"/>
    <s v="5112:Supplies"/>
    <s v="11 Operating Fund"/>
    <x v="1"/>
    <s v="15 Institutional Support"/>
    <m/>
    <x v="21"/>
    <x v="6"/>
    <m/>
    <s v="124505-751000"/>
    <d v="2019-10-31T00:00:00"/>
    <m/>
    <s v="JE-000000027"/>
    <m/>
    <s v="Conversion"/>
    <s v="Actuals"/>
    <n v="92.34"/>
    <m/>
    <s v="S45 Financial Management"/>
    <m/>
    <m/>
    <s v="Conversion"/>
    <s v="D028 Financial Planning &amp; Budget"/>
    <s v="11 Operating Fund"/>
    <m/>
    <m/>
    <x v="0"/>
    <m/>
    <s v="Office Supplies"/>
    <m/>
    <s v="5112:Supplies"/>
    <s v="04 - October"/>
  </r>
  <r>
    <s v="JE-000000027 - Saint Louis University - 10/31/2019"/>
    <s v="5010:Fringe Benefits Allocated"/>
    <s v="11 Operating Fund"/>
    <x v="1"/>
    <s v="15 Institutional Support"/>
    <m/>
    <x v="1"/>
    <x v="1"/>
    <m/>
    <s v="124505-690000"/>
    <d v="2019-10-31T00:00:00"/>
    <m/>
    <s v="JE-000000027"/>
    <m/>
    <s v="Conversion"/>
    <s v="Actuals"/>
    <n v="11060.11"/>
    <m/>
    <s v="S45 Financial Management"/>
    <m/>
    <m/>
    <s v="Conversion"/>
    <s v="D028 Financial Planning &amp; Budget"/>
    <s v="11 Operating Fund"/>
    <m/>
    <m/>
    <x v="0"/>
    <m/>
    <s v="Fringe Benefits Allocated"/>
    <m/>
    <s v="5010:Fringe Benefits Allocated"/>
    <s v="04 - October"/>
  </r>
  <r>
    <s v="JE-000000027 - Saint Louis University - 10/31/2019"/>
    <s v="5000:Salaries and Wages"/>
    <s v="11 Operating Fund"/>
    <x v="1"/>
    <s v="15 Institutional Support"/>
    <m/>
    <x v="3"/>
    <x v="3"/>
    <m/>
    <s v="124505-647000"/>
    <d v="2019-10-31T00:00:00"/>
    <m/>
    <s v="JE-000000027"/>
    <m/>
    <s v="Conversion"/>
    <s v="Actuals"/>
    <n v="33263.5"/>
    <m/>
    <s v="S45 Financial Management"/>
    <m/>
    <m/>
    <s v="Conversion"/>
    <s v="D028 Financial Planning &amp; Budget"/>
    <s v="11 Operating Fund"/>
    <m/>
    <m/>
    <x v="0"/>
    <m/>
    <s v="FT Staff Salaried"/>
    <m/>
    <s v="5000:Salaries and Wages"/>
    <s v="04 - October"/>
  </r>
  <r>
    <s v="JE-000000027 - Saint Louis University - 10/31/2019"/>
    <s v="5133:Expense Recovery"/>
    <s v="11 Operating Fund"/>
    <x v="2"/>
    <s v="15 Institutional Support"/>
    <m/>
    <x v="5"/>
    <x v="4"/>
    <s v="SLUCare Recoveries (920700)"/>
    <s v="124504-920700"/>
    <d v="2019-10-31T00:00:00"/>
    <m/>
    <s v="JE-000000027"/>
    <m/>
    <s v="Conversion"/>
    <s v="Actuals"/>
    <n v="-18849.25"/>
    <m/>
    <s v="S45 Financial Management"/>
    <m/>
    <m/>
    <s v="Conversion"/>
    <s v="D012 VP and Chief Financial Officer"/>
    <s v="11 Operating Fund"/>
    <m/>
    <m/>
    <x v="0"/>
    <m/>
    <m/>
    <s v="SLUCare Recoveries (920700)"/>
    <s v="5133:Expense Recovery"/>
    <s v="04 - October"/>
  </r>
  <r>
    <s v="JE-000000027 - Saint Louis University - 10/31/2019"/>
    <s v="5127:Other Expenses"/>
    <s v="11 Operating Fund"/>
    <x v="2"/>
    <s v="15 Institutional Support"/>
    <m/>
    <x v="36"/>
    <x v="19"/>
    <m/>
    <s v="124504-784001"/>
    <d v="2019-10-31T00:00:00"/>
    <m/>
    <s v="JE-000000027"/>
    <m/>
    <s v="Conversion"/>
    <s v="Actuals"/>
    <n v="31.2"/>
    <m/>
    <s v="S45 Financial Management"/>
    <m/>
    <m/>
    <s v="Conversion"/>
    <s v="D012 VP and Chief Financial Officer"/>
    <s v="11 Operating Fund"/>
    <m/>
    <m/>
    <x v="0"/>
    <m/>
    <s v="Non-Travel Miscellaneous"/>
    <m/>
    <s v="5127:Other Expenses"/>
    <s v="04 - October"/>
  </r>
  <r>
    <s v="JE-000000027 - Saint Louis University - 10/31/2019"/>
    <s v="5113:Furniture and Equipment"/>
    <s v="11 Operating Fund"/>
    <x v="2"/>
    <s v="15 Institutional Support"/>
    <m/>
    <x v="6"/>
    <x v="5"/>
    <m/>
    <s v="124504-757500"/>
    <d v="2019-10-31T00:00:00"/>
    <m/>
    <s v="JE-000000027"/>
    <m/>
    <s v="Conversion"/>
    <s v="Actuals"/>
    <n v="2370.6799999999998"/>
    <m/>
    <s v="S45 Financial Management"/>
    <m/>
    <m/>
    <s v="Conversion"/>
    <s v="D012 VP and Chief Financial Officer"/>
    <s v="11 Operating Fund"/>
    <m/>
    <m/>
    <x v="0"/>
    <m/>
    <s v="Computer Equipment/Software"/>
    <m/>
    <s v="5113:Furniture and Equipment"/>
    <s v="04 - October"/>
  </r>
  <r>
    <s v="JE-000000027 - Saint Louis University - 10/31/2019"/>
    <s v="5112:Supplies"/>
    <s v="11 Operating Fund"/>
    <x v="2"/>
    <s v="15 Institutional Support"/>
    <m/>
    <x v="7"/>
    <x v="6"/>
    <m/>
    <s v="124504-756000"/>
    <d v="2019-10-31T00:00:00"/>
    <m/>
    <s v="JE-000000027"/>
    <m/>
    <s v="Conversion"/>
    <s v="Actuals"/>
    <n v="1023.75"/>
    <m/>
    <s v="S45 Financial Management"/>
    <m/>
    <m/>
    <s v="Conversion"/>
    <s v="D012 VP and Chief Financial Officer"/>
    <s v="11 Operating Fund"/>
    <m/>
    <m/>
    <x v="0"/>
    <m/>
    <s v="Other Supplies"/>
    <m/>
    <s v="5112:Supplies"/>
    <s v="04 - October"/>
  </r>
  <r>
    <s v="JE-000000027 - Saint Louis University - 10/31/2019"/>
    <s v="5110:Printing and Duplicating"/>
    <s v="11 Operating Fund"/>
    <x v="2"/>
    <s v="15 Institutional Support"/>
    <m/>
    <x v="8"/>
    <x v="7"/>
    <m/>
    <s v="124504-744210"/>
    <d v="2019-10-31T00:00:00"/>
    <m/>
    <s v="JE-000000027"/>
    <m/>
    <s v="Conversion"/>
    <s v="Actuals"/>
    <n v="1169.2"/>
    <m/>
    <s v="S45 Financial Management"/>
    <m/>
    <m/>
    <s v="Conversion"/>
    <s v="D012 VP and Chief Financial Officer"/>
    <s v="11 Operating Fund"/>
    <m/>
    <m/>
    <x v="0"/>
    <m/>
    <s v="Xerox Managed Print Services"/>
    <m/>
    <s v="5110:Printing and Duplicating"/>
    <s v="04 - October"/>
  </r>
  <r>
    <s v="JE-000000027 - Saint Louis University - 10/31/2019"/>
    <s v="5104:Local Business"/>
    <s v="11 Operating Fund"/>
    <x v="2"/>
    <s v="15 Institutional Support"/>
    <m/>
    <x v="9"/>
    <x v="8"/>
    <m/>
    <s v="124504-737000"/>
    <d v="2019-10-31T00:00:00"/>
    <m/>
    <s v="JE-000000027"/>
    <m/>
    <s v="Conversion"/>
    <s v="Actuals"/>
    <n v="809.49"/>
    <m/>
    <s v="S45 Financial Management"/>
    <m/>
    <m/>
    <s v="Conversion"/>
    <s v="D012 VP and Chief Financial Officer"/>
    <s v="11 Operating Fund"/>
    <m/>
    <m/>
    <x v="0"/>
    <m/>
    <s v="Local Meals"/>
    <m/>
    <s v="5104:Local Business"/>
    <s v="04 - October"/>
  </r>
  <r>
    <s v="JE-000000027 - Saint Louis University - 10/31/2019"/>
    <s v="5104:Local Business"/>
    <s v="11 Operating Fund"/>
    <x v="2"/>
    <s v="15 Institutional Support"/>
    <m/>
    <x v="9"/>
    <x v="8"/>
    <m/>
    <s v="124504-736100"/>
    <d v="2019-10-31T00:00:00"/>
    <m/>
    <s v="JE-000000027"/>
    <m/>
    <s v="Conversion"/>
    <s v="Actuals"/>
    <n v="72.900000000000006"/>
    <m/>
    <s v="S45 Financial Management"/>
    <m/>
    <m/>
    <s v="Conversion"/>
    <s v="D012 VP and Chief Financial Officer"/>
    <s v="11 Operating Fund"/>
    <m/>
    <m/>
    <x v="0"/>
    <m/>
    <s v="Local Meals"/>
    <m/>
    <s v="5104:Local Business"/>
    <s v="04 - October"/>
  </r>
  <r>
    <s v="JE-000000027 - Saint Louis University - 10/31/2019"/>
    <s v="5104:Local Business"/>
    <s v="11 Operating Fund"/>
    <x v="2"/>
    <s v="15 Institutional Support"/>
    <m/>
    <x v="37"/>
    <x v="8"/>
    <m/>
    <s v="124504-736027"/>
    <d v="2019-10-31T00:00:00"/>
    <m/>
    <s v="JE-000000027"/>
    <m/>
    <s v="Conversion"/>
    <s v="Actuals"/>
    <n v="100"/>
    <m/>
    <s v="S45 Financial Management"/>
    <m/>
    <m/>
    <s v="Conversion"/>
    <s v="D012 VP and Chief Financial Officer"/>
    <s v="11 Operating Fund"/>
    <m/>
    <m/>
    <x v="0"/>
    <m/>
    <s v="Local Business Meeting/Workshop-Seminar-Conference"/>
    <m/>
    <s v="5104:Local Business"/>
    <s v="04 - October"/>
  </r>
  <r>
    <s v="JE-000000027 - Saint Louis University - 10/31/2019"/>
    <s v="5102:Books,Subscriptions,Periodicals"/>
    <s v="11 Operating Fund"/>
    <x v="2"/>
    <s v="15 Institutional Support"/>
    <m/>
    <x v="10"/>
    <x v="9"/>
    <m/>
    <s v="124504-722400"/>
    <d v="2019-10-31T00:00:00"/>
    <m/>
    <s v="JE-000000027"/>
    <m/>
    <s v="Conversion"/>
    <s v="Actuals"/>
    <n v="15.6"/>
    <m/>
    <s v="S45 Financial Management"/>
    <m/>
    <m/>
    <s v="Conversion"/>
    <s v="D012 VP and Chief Financial Officer"/>
    <s v="11 Operating Fund"/>
    <m/>
    <m/>
    <x v="0"/>
    <m/>
    <s v="Subscriptions/Periodicals"/>
    <m/>
    <s v="5102:Books,Subscriptions,Periodicals"/>
    <s v="04 - October"/>
  </r>
  <r>
    <s v="JE-000000027 - Saint Louis University - 10/31/2019"/>
    <s v="5010:Fringe Benefits Allocated"/>
    <s v="11 Operating Fund"/>
    <x v="2"/>
    <s v="15 Institutional Support"/>
    <m/>
    <x v="1"/>
    <x v="1"/>
    <m/>
    <s v="124504-690000"/>
    <d v="2019-10-31T00:00:00"/>
    <m/>
    <s v="JE-000000027"/>
    <m/>
    <s v="Conversion"/>
    <s v="Actuals"/>
    <n v="15948.97"/>
    <m/>
    <s v="S45 Financial Management"/>
    <m/>
    <m/>
    <s v="Conversion"/>
    <s v="D012 VP and Chief Financial Officer"/>
    <s v="11 Operating Fund"/>
    <m/>
    <m/>
    <x v="0"/>
    <m/>
    <s v="Fringe Benefits Allocated"/>
    <m/>
    <s v="5010:Fringe Benefits Allocated"/>
    <s v="04 - October"/>
  </r>
  <r>
    <s v="JE-000000027 - Saint Louis University - 10/31/2019"/>
    <s v="5000:Salaries and Wages"/>
    <s v="11 Operating Fund"/>
    <x v="2"/>
    <s v="15 Institutional Support"/>
    <m/>
    <x v="3"/>
    <x v="3"/>
    <m/>
    <s v="124504-647000"/>
    <d v="2019-10-31T00:00:00"/>
    <m/>
    <s v="JE-000000027"/>
    <m/>
    <s v="Conversion"/>
    <s v="Actuals"/>
    <n v="47635.25"/>
    <m/>
    <s v="S45 Financial Management"/>
    <m/>
    <m/>
    <s v="Conversion"/>
    <s v="D012 VP and Chief Financial Officer"/>
    <s v="11 Operating Fund"/>
    <m/>
    <m/>
    <x v="0"/>
    <m/>
    <s v="FT Staff Salaried"/>
    <m/>
    <s v="5000:Salaries and Wages"/>
    <s v="04 - October"/>
  </r>
  <r>
    <s v="JE-000000027 - Saint Louis University - 10/31/2019"/>
    <s v="5000:Salaries and Wages"/>
    <s v="11 Operating Fund"/>
    <x v="2"/>
    <s v="15 Institutional Support"/>
    <m/>
    <x v="4"/>
    <x v="3"/>
    <m/>
    <s v="124504-643000"/>
    <d v="2019-10-31T00:00:00"/>
    <m/>
    <s v="JE-000000027"/>
    <m/>
    <s v="Conversion"/>
    <s v="Actuals"/>
    <n v="700"/>
    <m/>
    <s v="S45 Financial Management"/>
    <m/>
    <m/>
    <s v="Conversion"/>
    <s v="D012 VP and Chief Financial Officer"/>
    <s v="11 Operating Fund"/>
    <m/>
    <m/>
    <x v="0"/>
    <m/>
    <s v="FT Staff Supplemental Pay"/>
    <m/>
    <s v="5000:Salaries and Wages"/>
    <s v="04 - October"/>
  </r>
  <r>
    <s v="JE-000000027 - Saint Louis University - 10/31/2019"/>
    <s v="5133:Expense Recovery"/>
    <s v="11 Operating Fund"/>
    <x v="3"/>
    <s v="15 Institutional Support"/>
    <m/>
    <x v="5"/>
    <x v="4"/>
    <s v="External Expense Recovery (920600)"/>
    <s v="124503-920600"/>
    <d v="2019-10-31T00:00:00"/>
    <m/>
    <s v="JE-000000027"/>
    <m/>
    <s v="Conversion"/>
    <s v="Actuals"/>
    <n v="-1500"/>
    <m/>
    <s v="S45 Financial Management"/>
    <m/>
    <m/>
    <s v="Conversion"/>
    <s v="D060 Business Services"/>
    <s v="11 Operating Fund"/>
    <m/>
    <m/>
    <x v="0"/>
    <m/>
    <m/>
    <s v="External Expense Recovery (920600)"/>
    <s v="5133:Expense Recovery"/>
    <s v="04 - October"/>
  </r>
  <r>
    <s v="JE-000000027 - Saint Louis University - 10/31/2019"/>
    <s v="5105:Domestic Travel"/>
    <s v="11 Operating Fund"/>
    <x v="3"/>
    <s v="15 Institutional Support"/>
    <m/>
    <x v="25"/>
    <x v="14"/>
    <m/>
    <s v="124503-739606"/>
    <d v="2019-10-31T00:00:00"/>
    <m/>
    <s v="JE-000000027"/>
    <m/>
    <s v="Conversion"/>
    <s v="Actuals"/>
    <n v="50"/>
    <m/>
    <s v="S45 Financial Management"/>
    <m/>
    <m/>
    <s v="Conversion"/>
    <s v="D060 Business Services"/>
    <s v="11 Operating Fund"/>
    <m/>
    <m/>
    <x v="0"/>
    <m/>
    <s v="Transportation Domestic"/>
    <m/>
    <s v="5105:Domestic Travel"/>
    <s v="04 - October"/>
  </r>
  <r>
    <s v="JE-000000027 - Saint Louis University - 10/31/2019"/>
    <s v="5105:Domestic Travel"/>
    <s v="11 Operating Fund"/>
    <x v="3"/>
    <s v="15 Institutional Support"/>
    <m/>
    <x v="25"/>
    <x v="14"/>
    <m/>
    <s v="124503-739605"/>
    <d v="2019-10-31T00:00:00"/>
    <m/>
    <s v="JE-000000027"/>
    <m/>
    <s v="Conversion"/>
    <s v="Actuals"/>
    <n v="57"/>
    <m/>
    <s v="S45 Financial Management"/>
    <m/>
    <m/>
    <s v="Conversion"/>
    <s v="D060 Business Services"/>
    <s v="11 Operating Fund"/>
    <m/>
    <m/>
    <x v="0"/>
    <m/>
    <s v="Transportation Domestic"/>
    <m/>
    <s v="5105:Domestic Travel"/>
    <s v="04 - October"/>
  </r>
  <r>
    <s v="JE-000000027 - Saint Louis University - 10/31/2019"/>
    <s v="5105:Domestic Travel"/>
    <s v="11 Operating Fund"/>
    <x v="3"/>
    <s v="15 Institutional Support"/>
    <m/>
    <x v="26"/>
    <x v="14"/>
    <m/>
    <s v="124503-739400"/>
    <d v="2019-10-31T00:00:00"/>
    <m/>
    <s v="JE-000000027"/>
    <m/>
    <s v="Conversion"/>
    <s v="Actuals"/>
    <n v="168"/>
    <m/>
    <s v="S45 Financial Management"/>
    <m/>
    <m/>
    <s v="Conversion"/>
    <s v="D060 Business Services"/>
    <s v="11 Operating Fund"/>
    <m/>
    <m/>
    <x v="0"/>
    <m/>
    <s v="Meals Domestic"/>
    <m/>
    <s v="5105:Domestic Travel"/>
    <s v="04 - October"/>
  </r>
  <r>
    <s v="JE-000000027 - Saint Louis University - 10/31/2019"/>
    <s v="5105:Domestic Travel"/>
    <s v="11 Operating Fund"/>
    <x v="3"/>
    <s v="15 Institutional Support"/>
    <m/>
    <x v="29"/>
    <x v="14"/>
    <m/>
    <s v="124503-739201"/>
    <d v="2019-10-31T00:00:00"/>
    <m/>
    <s v="JE-000000027"/>
    <m/>
    <s v="Conversion"/>
    <s v="Actuals"/>
    <n v="119.05"/>
    <m/>
    <s v="S45 Financial Management"/>
    <m/>
    <m/>
    <s v="Conversion"/>
    <s v="D060 Business Services"/>
    <s v="11 Operating Fund"/>
    <m/>
    <m/>
    <x v="0"/>
    <m/>
    <s v="Lodging Domestic"/>
    <m/>
    <s v="5105:Domestic Travel"/>
    <s v="04 - October"/>
  </r>
  <r>
    <s v="JE-000000027 - Saint Louis University - 10/31/2019"/>
    <s v="5010:Fringe Benefits Allocated"/>
    <s v="11 Operating Fund"/>
    <x v="3"/>
    <s v="15 Institutional Support"/>
    <m/>
    <x v="1"/>
    <x v="1"/>
    <m/>
    <s v="124503-690000"/>
    <d v="2019-10-31T00:00:00"/>
    <m/>
    <s v="JE-000000027"/>
    <m/>
    <s v="Conversion"/>
    <s v="Actuals"/>
    <n v="12441.04"/>
    <m/>
    <s v="S45 Financial Management"/>
    <m/>
    <m/>
    <s v="Conversion"/>
    <s v="D060 Business Services"/>
    <s v="11 Operating Fund"/>
    <m/>
    <m/>
    <x v="0"/>
    <m/>
    <s v="Fringe Benefits Allocated"/>
    <m/>
    <s v="5010:Fringe Benefits Allocated"/>
    <s v="04 - October"/>
  </r>
  <r>
    <s v="JE-000000027 - Saint Louis University - 10/31/2019"/>
    <s v="5000:Salaries and Wages"/>
    <s v="11 Operating Fund"/>
    <x v="3"/>
    <s v="15 Institutional Support"/>
    <m/>
    <x v="3"/>
    <x v="3"/>
    <m/>
    <s v="124503-647000"/>
    <d v="2019-10-31T00:00:00"/>
    <m/>
    <s v="JE-000000027"/>
    <m/>
    <s v="Conversion"/>
    <s v="Actuals"/>
    <n v="37416.67"/>
    <m/>
    <s v="S45 Financial Management"/>
    <m/>
    <m/>
    <s v="Conversion"/>
    <s v="D060 Business Services"/>
    <s v="11 Operating Fund"/>
    <m/>
    <m/>
    <x v="0"/>
    <m/>
    <s v="FT Staff Salaried"/>
    <m/>
    <s v="5000:Salaries and Wages"/>
    <s v="04 - October"/>
  </r>
  <r>
    <s v="JE-000000027 - Saint Louis University - 10/31/2019"/>
    <s v="5129:Taxes"/>
    <s v="11 Operating Fund"/>
    <x v="4"/>
    <s v="15 Institutional Support"/>
    <m/>
    <x v="34"/>
    <x v="17"/>
    <m/>
    <s v="124502-784040"/>
    <d v="2019-10-31T00:00:00"/>
    <m/>
    <s v="JE-000000027"/>
    <m/>
    <s v="Conversion"/>
    <s v="Actuals"/>
    <n v="100"/>
    <m/>
    <s v="S45 Financial Management"/>
    <m/>
    <m/>
    <s v="Conversion"/>
    <s v="D010 Controller"/>
    <s v="11 Operating Fund"/>
    <m/>
    <m/>
    <x v="0"/>
    <m/>
    <s v="Taxes(Non Fringe)"/>
    <m/>
    <s v="5129:Taxes"/>
    <s v="04 - October"/>
  </r>
  <r>
    <s v="JE-000000027 - Saint Louis University - 10/31/2019"/>
    <s v="5120:Inter-Departmental Services"/>
    <s v="11 Operating Fund"/>
    <x v="4"/>
    <s v="15 Institutional Support"/>
    <m/>
    <x v="17"/>
    <x v="0"/>
    <m/>
    <s v="124502-771100"/>
    <d v="2019-10-31T00:00:00"/>
    <m/>
    <s v="JE-000000027"/>
    <m/>
    <s v="Conversion"/>
    <s v="Actuals"/>
    <n v="806.66"/>
    <m/>
    <s v="S45 Financial Management"/>
    <m/>
    <m/>
    <s v="Conversion"/>
    <s v="D010 Controller"/>
    <s v="11 Operating Fund"/>
    <m/>
    <m/>
    <x v="0"/>
    <m/>
    <s v="Mail Room"/>
    <m/>
    <s v="5120:Inter-Departmental Services"/>
    <s v="04 - October"/>
  </r>
  <r>
    <s v="JE-000000027 - Saint Louis University - 10/31/2019"/>
    <s v="5112:Supplies"/>
    <s v="11 Operating Fund"/>
    <x v="4"/>
    <s v="15 Institutional Support"/>
    <m/>
    <x v="21"/>
    <x v="6"/>
    <m/>
    <s v="124502-751000"/>
    <d v="2019-10-31T00:00:00"/>
    <m/>
    <s v="JE-000000027"/>
    <m/>
    <s v="Conversion"/>
    <s v="Actuals"/>
    <n v="411.15"/>
    <m/>
    <s v="S45 Financial Management"/>
    <m/>
    <m/>
    <s v="Conversion"/>
    <s v="D010 Controller"/>
    <s v="11 Operating Fund"/>
    <m/>
    <m/>
    <x v="0"/>
    <m/>
    <s v="Office Supplies"/>
    <m/>
    <s v="5112:Supplies"/>
    <s v="04 - October"/>
  </r>
  <r>
    <s v="JE-000000027 - Saint Louis University - 10/31/2019"/>
    <s v="5107:Purchased Services"/>
    <s v="11 Operating Fund"/>
    <x v="4"/>
    <s v="15 Institutional Support"/>
    <m/>
    <x v="35"/>
    <x v="18"/>
    <m/>
    <s v="124502-741000"/>
    <d v="2019-10-31T00:00:00"/>
    <m/>
    <s v="JE-000000027"/>
    <m/>
    <s v="Conversion"/>
    <s v="Actuals"/>
    <n v="4855.13"/>
    <m/>
    <s v="S45 Financial Management"/>
    <m/>
    <m/>
    <s v="Conversion"/>
    <s v="D010 Controller"/>
    <s v="11 Operating Fund"/>
    <m/>
    <m/>
    <x v="0"/>
    <m/>
    <s v="Professional Service"/>
    <m/>
    <s v="5107:Purchased Services"/>
    <s v="04 - October"/>
  </r>
  <r>
    <s v="JE-000000027 - Saint Louis University - 10/31/2019"/>
    <s v="5010:Fringe Benefits Allocated"/>
    <s v="11 Operating Fund"/>
    <x v="4"/>
    <s v="15 Institutional Support"/>
    <m/>
    <x v="1"/>
    <x v="1"/>
    <m/>
    <s v="124502-690000"/>
    <d v="2019-10-31T00:00:00"/>
    <m/>
    <s v="JE-000000027"/>
    <m/>
    <s v="Conversion"/>
    <s v="Actuals"/>
    <n v="30071.919999999998"/>
    <m/>
    <s v="S45 Financial Management"/>
    <m/>
    <m/>
    <s v="Conversion"/>
    <s v="D010 Controller"/>
    <s v="11 Operating Fund"/>
    <m/>
    <m/>
    <x v="0"/>
    <m/>
    <s v="Fringe Benefits Allocated"/>
    <m/>
    <s v="5010:Fringe Benefits Allocated"/>
    <s v="04 - October"/>
  </r>
  <r>
    <s v="JE-000000027 - Saint Louis University - 10/31/2019"/>
    <s v="5000:Salaries and Wages"/>
    <s v="11 Operating Fund"/>
    <x v="4"/>
    <s v="15 Institutional Support"/>
    <m/>
    <x v="30"/>
    <x v="16"/>
    <m/>
    <s v="124502-661000"/>
    <d v="2019-10-31T00:00:00"/>
    <m/>
    <s v="JE-000000027"/>
    <m/>
    <s v="Conversion"/>
    <s v="Actuals"/>
    <n v="210.7"/>
    <m/>
    <s v="S45 Financial Management"/>
    <m/>
    <m/>
    <s v="Conversion"/>
    <s v="D010 Controller"/>
    <s v="11 Operating Fund"/>
    <m/>
    <m/>
    <x v="0"/>
    <m/>
    <s v="Student Labor General"/>
    <m/>
    <s v="5000:Salaries and Wages"/>
    <s v="04 - October"/>
  </r>
  <r>
    <s v="JE-000000027 - Saint Louis University - 10/31/2019"/>
    <s v="5000:Salaries and Wages"/>
    <s v="11 Operating Fund"/>
    <x v="4"/>
    <s v="15 Institutional Support"/>
    <m/>
    <x v="3"/>
    <x v="3"/>
    <m/>
    <s v="124502-647000"/>
    <d v="2019-10-31T00:00:00"/>
    <m/>
    <s v="JE-000000027"/>
    <m/>
    <s v="Conversion"/>
    <s v="Actuals"/>
    <n v="77097.320000000007"/>
    <m/>
    <s v="S45 Financial Management"/>
    <m/>
    <m/>
    <s v="Conversion"/>
    <s v="D010 Controller"/>
    <s v="11 Operating Fund"/>
    <m/>
    <m/>
    <x v="0"/>
    <m/>
    <s v="FT Staff Salaried"/>
    <m/>
    <s v="5000:Salaries and Wages"/>
    <s v="04 - October"/>
  </r>
  <r>
    <s v="JE-000000027 - Saint Louis University - 10/31/2019"/>
    <s v="5000:Salaries and Wages"/>
    <s v="11 Operating Fund"/>
    <x v="4"/>
    <s v="15 Institutional Support"/>
    <m/>
    <x v="19"/>
    <x v="3"/>
    <m/>
    <s v="124502-641000"/>
    <d v="2019-10-31T00:00:00"/>
    <m/>
    <s v="JE-000000027"/>
    <m/>
    <s v="Conversion"/>
    <s v="Actuals"/>
    <n v="13344.52"/>
    <m/>
    <s v="S45 Financial Management"/>
    <m/>
    <m/>
    <s v="Conversion"/>
    <s v="D010 Controller"/>
    <s v="11 Operating Fund"/>
    <m/>
    <m/>
    <x v="0"/>
    <m/>
    <s v="FT Staff Hourly"/>
    <m/>
    <s v="5000:Salaries and Wages"/>
    <s v="04 - October"/>
  </r>
  <r>
    <s v="JE-000000028 - Saint Louis University - 11/30/2019"/>
    <s v="5120:Inter-Departmental Services"/>
    <s v="11 Operating Fund"/>
    <x v="0"/>
    <s v="15 Institutional Support"/>
    <m/>
    <x v="0"/>
    <x v="0"/>
    <m/>
    <s v="124513-771011"/>
    <d v="2019-11-30T00:00:00"/>
    <m/>
    <s v="JE-000000028"/>
    <m/>
    <s v="Conversion"/>
    <s v="Actuals"/>
    <n v="80"/>
    <m/>
    <s v="S45 Financial Management"/>
    <m/>
    <m/>
    <s v="Conversion"/>
    <s v="D308 Shared Services"/>
    <s v="11 Operating Fund"/>
    <m/>
    <m/>
    <x v="0"/>
    <m/>
    <s v="Telephone Charges"/>
    <m/>
    <s v="5120:Inter-Departmental Services"/>
    <s v="05 - November"/>
  </r>
  <r>
    <s v="JE-000000028 - Saint Louis University - 11/30/2019"/>
    <s v="5010:Fringe Benefits Allocated"/>
    <s v="11 Operating Fund"/>
    <x v="0"/>
    <s v="15 Institutional Support"/>
    <m/>
    <x v="1"/>
    <x v="1"/>
    <m/>
    <s v="124513-690000"/>
    <d v="2019-11-30T00:00:00"/>
    <m/>
    <s v="JE-000000028"/>
    <m/>
    <s v="Conversion"/>
    <s v="Actuals"/>
    <n v="6714.02"/>
    <m/>
    <s v="S45 Financial Management"/>
    <m/>
    <m/>
    <s v="Conversion"/>
    <s v="D308 Shared Services"/>
    <s v="11 Operating Fund"/>
    <m/>
    <m/>
    <x v="0"/>
    <m/>
    <s v="Fringe Benefits Allocated"/>
    <m/>
    <s v="5010:Fringe Benefits Allocated"/>
    <s v="05 - November"/>
  </r>
  <r>
    <s v="JE-000000028 - Saint Louis University - 11/30/2019"/>
    <s v="5000:Salaries and Wages"/>
    <s v="11 Operating Fund"/>
    <x v="0"/>
    <s v="15 Institutional Support"/>
    <m/>
    <x v="2"/>
    <x v="2"/>
    <m/>
    <s v="124513-651000"/>
    <d v="2019-11-30T00:00:00"/>
    <m/>
    <s v="JE-000000028"/>
    <m/>
    <s v="Conversion"/>
    <s v="Actuals"/>
    <n v="2274.67"/>
    <m/>
    <s v="S45 Financial Management"/>
    <m/>
    <m/>
    <s v="Conversion"/>
    <s v="D308 Shared Services"/>
    <s v="11 Operating Fund"/>
    <m/>
    <m/>
    <x v="0"/>
    <m/>
    <s v="PT Staff Hourly"/>
    <m/>
    <s v="5000:Salaries and Wages"/>
    <s v="05 - November"/>
  </r>
  <r>
    <s v="JE-000000028 - Saint Louis University - 11/30/2019"/>
    <s v="5000:Salaries and Wages"/>
    <s v="11 Operating Fund"/>
    <x v="0"/>
    <s v="15 Institutional Support"/>
    <m/>
    <x v="3"/>
    <x v="3"/>
    <m/>
    <s v="124513-647000"/>
    <d v="2019-11-30T00:00:00"/>
    <m/>
    <s v="JE-000000028"/>
    <m/>
    <s v="Conversion"/>
    <s v="Actuals"/>
    <n v="19115.060000000001"/>
    <m/>
    <s v="S45 Financial Management"/>
    <m/>
    <m/>
    <s v="Conversion"/>
    <s v="D308 Shared Services"/>
    <s v="11 Operating Fund"/>
    <m/>
    <m/>
    <x v="0"/>
    <m/>
    <s v="FT Staff Salaried"/>
    <m/>
    <s v="5000:Salaries and Wages"/>
    <s v="05 - November"/>
  </r>
  <r>
    <s v="JE-000000028 - Saint Louis University - 11/30/2019"/>
    <s v="5120:Inter-Departmental Services"/>
    <s v="11 Operating Fund"/>
    <x v="1"/>
    <s v="15 Institutional Support"/>
    <m/>
    <x v="0"/>
    <x v="0"/>
    <m/>
    <s v="124505-771011"/>
    <d v="2019-11-30T00:00:00"/>
    <m/>
    <s v="JE-000000028"/>
    <m/>
    <s v="Conversion"/>
    <s v="Actuals"/>
    <n v="80"/>
    <m/>
    <s v="S45 Financial Management"/>
    <m/>
    <m/>
    <s v="Conversion"/>
    <s v="D028 Financial Planning &amp; Budget"/>
    <s v="11 Operating Fund"/>
    <m/>
    <m/>
    <x v="0"/>
    <m/>
    <s v="Telephone Charges"/>
    <m/>
    <s v="5120:Inter-Departmental Services"/>
    <s v="05 - November"/>
  </r>
  <r>
    <s v="JE-000000028 - Saint Louis University - 11/30/2019"/>
    <s v="5010:Fringe Benefits Allocated"/>
    <s v="11 Operating Fund"/>
    <x v="1"/>
    <s v="15 Institutional Support"/>
    <m/>
    <x v="1"/>
    <x v="1"/>
    <m/>
    <s v="124505-690000"/>
    <d v="2019-11-30T00:00:00"/>
    <m/>
    <s v="JE-000000028"/>
    <m/>
    <s v="Conversion"/>
    <s v="Actuals"/>
    <n v="11060.12"/>
    <m/>
    <s v="S45 Financial Management"/>
    <m/>
    <m/>
    <s v="Conversion"/>
    <s v="D028 Financial Planning &amp; Budget"/>
    <s v="11 Operating Fund"/>
    <m/>
    <m/>
    <x v="0"/>
    <m/>
    <s v="Fringe Benefits Allocated"/>
    <m/>
    <s v="5010:Fringe Benefits Allocated"/>
    <s v="05 - November"/>
  </r>
  <r>
    <s v="JE-000000028 - Saint Louis University - 11/30/2019"/>
    <s v="5000:Salaries and Wages"/>
    <s v="11 Operating Fund"/>
    <x v="1"/>
    <s v="15 Institutional Support"/>
    <m/>
    <x v="3"/>
    <x v="3"/>
    <m/>
    <s v="124505-647000"/>
    <d v="2019-11-30T00:00:00"/>
    <m/>
    <s v="JE-000000028"/>
    <m/>
    <s v="Conversion"/>
    <s v="Actuals"/>
    <n v="33263.5"/>
    <m/>
    <s v="S45 Financial Management"/>
    <m/>
    <m/>
    <s v="Conversion"/>
    <s v="D028 Financial Planning &amp; Budget"/>
    <s v="11 Operating Fund"/>
    <m/>
    <m/>
    <x v="0"/>
    <m/>
    <s v="FT Staff Salaried"/>
    <m/>
    <s v="5000:Salaries and Wages"/>
    <s v="05 - November"/>
  </r>
  <r>
    <s v="JE-000000028 - Saint Louis University - 11/30/2019"/>
    <s v="5133:Expense Recovery"/>
    <s v="11 Operating Fund"/>
    <x v="2"/>
    <s v="15 Institutional Support"/>
    <m/>
    <x v="5"/>
    <x v="4"/>
    <s v="SLUCare Recoveries (920700)"/>
    <s v="124504-920700"/>
    <d v="2019-11-30T00:00:00"/>
    <m/>
    <s v="JE-000000028"/>
    <m/>
    <s v="Conversion"/>
    <s v="Actuals"/>
    <n v="-18849.25"/>
    <m/>
    <s v="S45 Financial Management"/>
    <m/>
    <m/>
    <s v="Conversion"/>
    <s v="D012 VP and Chief Financial Officer"/>
    <s v="11 Operating Fund"/>
    <m/>
    <m/>
    <x v="0"/>
    <m/>
    <m/>
    <s v="SLUCare Recoveries (920700)"/>
    <s v="5133:Expense Recovery"/>
    <s v="05 - November"/>
  </r>
  <r>
    <s v="JE-000000028 - Saint Louis University - 11/30/2019"/>
    <s v="5120:Inter-Departmental Services"/>
    <s v="11 Operating Fund"/>
    <x v="2"/>
    <s v="15 Institutional Support"/>
    <m/>
    <x v="0"/>
    <x v="0"/>
    <m/>
    <s v="124504-771011"/>
    <d v="2019-11-30T00:00:00"/>
    <m/>
    <s v="JE-000000028"/>
    <m/>
    <s v="Conversion"/>
    <s v="Actuals"/>
    <n v="320"/>
    <m/>
    <s v="S45 Financial Management"/>
    <m/>
    <m/>
    <s v="Conversion"/>
    <s v="D012 VP and Chief Financial Officer"/>
    <s v="11 Operating Fund"/>
    <m/>
    <m/>
    <x v="0"/>
    <m/>
    <s v="Telephone Charges"/>
    <m/>
    <s v="5120:Inter-Departmental Services"/>
    <s v="05 - November"/>
  </r>
  <r>
    <s v="JE-000000028 - Saint Louis University - 11/30/2019"/>
    <s v="5113:Furniture and Equipment"/>
    <s v="11 Operating Fund"/>
    <x v="2"/>
    <s v="15 Institutional Support"/>
    <m/>
    <x v="6"/>
    <x v="5"/>
    <m/>
    <s v="124504-757500"/>
    <d v="2019-11-30T00:00:00"/>
    <m/>
    <s v="JE-000000028"/>
    <m/>
    <s v="Conversion"/>
    <s v="Actuals"/>
    <n v="256.51"/>
    <m/>
    <s v="S45 Financial Management"/>
    <m/>
    <m/>
    <s v="Conversion"/>
    <s v="D012 VP and Chief Financial Officer"/>
    <s v="11 Operating Fund"/>
    <m/>
    <m/>
    <x v="0"/>
    <m/>
    <s v="Computer Equipment/Software"/>
    <m/>
    <s v="5113:Furniture and Equipment"/>
    <s v="05 - November"/>
  </r>
  <r>
    <s v="JE-000000028 - Saint Louis University - 11/30/2019"/>
    <s v="5112:Supplies"/>
    <s v="11 Operating Fund"/>
    <x v="2"/>
    <s v="15 Institutional Support"/>
    <m/>
    <x v="7"/>
    <x v="6"/>
    <m/>
    <s v="124504-756000"/>
    <d v="2019-11-30T00:00:00"/>
    <m/>
    <s v="JE-000000028"/>
    <m/>
    <s v="Conversion"/>
    <s v="Actuals"/>
    <n v="72.05"/>
    <m/>
    <s v="S45 Financial Management"/>
    <m/>
    <m/>
    <s v="Conversion"/>
    <s v="D012 VP and Chief Financial Officer"/>
    <s v="11 Operating Fund"/>
    <m/>
    <m/>
    <x v="0"/>
    <m/>
    <s v="Other Supplies"/>
    <m/>
    <s v="5112:Supplies"/>
    <s v="05 - November"/>
  </r>
  <r>
    <s v="JE-000000028 - Saint Louis University - 11/30/2019"/>
    <s v="5112:Supplies"/>
    <s v="11 Operating Fund"/>
    <x v="2"/>
    <s v="15 Institutional Support"/>
    <m/>
    <x v="21"/>
    <x v="6"/>
    <m/>
    <s v="124504-751000"/>
    <d v="2019-11-30T00:00:00"/>
    <m/>
    <s v="JE-000000028"/>
    <m/>
    <s v="Conversion"/>
    <s v="Actuals"/>
    <n v="94.08"/>
    <m/>
    <s v="S45 Financial Management"/>
    <m/>
    <m/>
    <s v="Conversion"/>
    <s v="D012 VP and Chief Financial Officer"/>
    <s v="11 Operating Fund"/>
    <m/>
    <m/>
    <x v="0"/>
    <m/>
    <s v="Office Supplies"/>
    <m/>
    <s v="5112:Supplies"/>
    <s v="05 - November"/>
  </r>
  <r>
    <s v="JE-000000028 - Saint Louis University - 11/30/2019"/>
    <s v="5110:Printing and Duplicating"/>
    <s v="11 Operating Fund"/>
    <x v="2"/>
    <s v="15 Institutional Support"/>
    <m/>
    <x v="8"/>
    <x v="7"/>
    <m/>
    <s v="124504-744210"/>
    <d v="2019-11-30T00:00:00"/>
    <m/>
    <s v="JE-000000028"/>
    <m/>
    <s v="Conversion"/>
    <s v="Actuals"/>
    <n v="694.62"/>
    <m/>
    <s v="S45 Financial Management"/>
    <m/>
    <m/>
    <s v="Conversion"/>
    <s v="D012 VP and Chief Financial Officer"/>
    <s v="11 Operating Fund"/>
    <m/>
    <m/>
    <x v="0"/>
    <m/>
    <s v="Xerox Managed Print Services"/>
    <m/>
    <s v="5110:Printing and Duplicating"/>
    <s v="05 - November"/>
  </r>
  <r>
    <s v="JE-000000028 - Saint Louis University - 11/30/2019"/>
    <s v="5107:Purchased Services"/>
    <s v="11 Operating Fund"/>
    <x v="2"/>
    <s v="15 Institutional Support"/>
    <m/>
    <x v="35"/>
    <x v="18"/>
    <m/>
    <s v="124504-741000"/>
    <d v="2019-11-30T00:00:00"/>
    <m/>
    <s v="JE-000000028"/>
    <m/>
    <s v="Conversion"/>
    <s v="Actuals"/>
    <n v="3390"/>
    <m/>
    <s v="S45 Financial Management"/>
    <m/>
    <m/>
    <s v="Conversion"/>
    <s v="D012 VP and Chief Financial Officer"/>
    <s v="11 Operating Fund"/>
    <m/>
    <m/>
    <x v="0"/>
    <m/>
    <s v="Professional Service"/>
    <m/>
    <s v="5107:Purchased Services"/>
    <s v="05 - November"/>
  </r>
  <r>
    <s v="JE-000000028 - Saint Louis University - 11/30/2019"/>
    <s v="5104:Local Business"/>
    <s v="11 Operating Fund"/>
    <x v="2"/>
    <s v="15 Institutional Support"/>
    <m/>
    <x v="9"/>
    <x v="8"/>
    <m/>
    <s v="124504-737000"/>
    <d v="2019-11-30T00:00:00"/>
    <m/>
    <s v="JE-000000028"/>
    <m/>
    <s v="Conversion"/>
    <s v="Actuals"/>
    <n v="922.45"/>
    <m/>
    <s v="S45 Financial Management"/>
    <m/>
    <m/>
    <s v="Conversion"/>
    <s v="D012 VP and Chief Financial Officer"/>
    <s v="11 Operating Fund"/>
    <m/>
    <m/>
    <x v="0"/>
    <m/>
    <s v="Local Meals"/>
    <m/>
    <s v="5104:Local Business"/>
    <s v="05 - November"/>
  </r>
  <r>
    <s v="JE-000000028 - Saint Louis University - 11/30/2019"/>
    <s v="5102:Books,Subscriptions,Periodicals"/>
    <s v="11 Operating Fund"/>
    <x v="2"/>
    <s v="15 Institutional Support"/>
    <m/>
    <x v="10"/>
    <x v="9"/>
    <m/>
    <s v="124504-722400"/>
    <d v="2019-11-30T00:00:00"/>
    <m/>
    <s v="JE-000000028"/>
    <m/>
    <s v="Conversion"/>
    <s v="Actuals"/>
    <n v="15.6"/>
    <m/>
    <s v="S45 Financial Management"/>
    <m/>
    <m/>
    <s v="Conversion"/>
    <s v="D012 VP and Chief Financial Officer"/>
    <s v="11 Operating Fund"/>
    <m/>
    <m/>
    <x v="0"/>
    <m/>
    <s v="Subscriptions/Periodicals"/>
    <m/>
    <s v="5102:Books,Subscriptions,Periodicals"/>
    <s v="05 - November"/>
  </r>
  <r>
    <s v="JE-000000028 - Saint Louis University - 11/30/2019"/>
    <s v="5010:Fringe Benefits Allocated"/>
    <s v="11 Operating Fund"/>
    <x v="2"/>
    <s v="15 Institutional Support"/>
    <m/>
    <x v="1"/>
    <x v="1"/>
    <m/>
    <s v="124504-690000"/>
    <d v="2019-11-30T00:00:00"/>
    <m/>
    <s v="JE-000000028"/>
    <m/>
    <s v="Conversion"/>
    <s v="Actuals"/>
    <n v="15948.97"/>
    <m/>
    <s v="S45 Financial Management"/>
    <m/>
    <m/>
    <s v="Conversion"/>
    <s v="D012 VP and Chief Financial Officer"/>
    <s v="11 Operating Fund"/>
    <m/>
    <m/>
    <x v="0"/>
    <m/>
    <s v="Fringe Benefits Allocated"/>
    <m/>
    <s v="5010:Fringe Benefits Allocated"/>
    <s v="05 - November"/>
  </r>
  <r>
    <s v="JE-000000028 - Saint Louis University - 11/30/2019"/>
    <s v="5000:Salaries and Wages"/>
    <s v="11 Operating Fund"/>
    <x v="2"/>
    <s v="15 Institutional Support"/>
    <m/>
    <x v="3"/>
    <x v="3"/>
    <m/>
    <s v="124504-647000"/>
    <d v="2019-11-30T00:00:00"/>
    <m/>
    <s v="JE-000000028"/>
    <m/>
    <s v="Conversion"/>
    <s v="Actuals"/>
    <n v="47635.25"/>
    <m/>
    <s v="S45 Financial Management"/>
    <m/>
    <m/>
    <s v="Conversion"/>
    <s v="D012 VP and Chief Financial Officer"/>
    <s v="11 Operating Fund"/>
    <m/>
    <m/>
    <x v="0"/>
    <m/>
    <s v="FT Staff Salaried"/>
    <m/>
    <s v="5000:Salaries and Wages"/>
    <s v="05 - November"/>
  </r>
  <r>
    <s v="JE-000000028 - Saint Louis University - 11/30/2019"/>
    <s v="5000:Salaries and Wages"/>
    <s v="11 Operating Fund"/>
    <x v="2"/>
    <s v="15 Institutional Support"/>
    <m/>
    <x v="4"/>
    <x v="3"/>
    <m/>
    <s v="124504-643000"/>
    <d v="2019-11-30T00:00:00"/>
    <m/>
    <s v="JE-000000028"/>
    <m/>
    <s v="Conversion"/>
    <s v="Actuals"/>
    <n v="700"/>
    <m/>
    <s v="S45 Financial Management"/>
    <m/>
    <m/>
    <s v="Conversion"/>
    <s v="D012 VP and Chief Financial Officer"/>
    <s v="11 Operating Fund"/>
    <m/>
    <m/>
    <x v="0"/>
    <m/>
    <s v="FT Staff Supplemental Pay"/>
    <m/>
    <s v="5000:Salaries and Wages"/>
    <s v="05 - November"/>
  </r>
  <r>
    <s v="JE-000000028 - Saint Louis University - 11/30/2019"/>
    <s v="5133:Expense Recovery"/>
    <s v="11 Operating Fund"/>
    <x v="3"/>
    <s v="15 Institutional Support"/>
    <m/>
    <x v="5"/>
    <x v="4"/>
    <s v="External Expense Recovery (920600)"/>
    <s v="124503-920600"/>
    <d v="2019-11-30T00:00:00"/>
    <m/>
    <s v="JE-000000028"/>
    <m/>
    <s v="Conversion"/>
    <s v="Actuals"/>
    <n v="-1500"/>
    <m/>
    <s v="S45 Financial Management"/>
    <m/>
    <m/>
    <s v="Conversion"/>
    <s v="D060 Business Services"/>
    <s v="11 Operating Fund"/>
    <m/>
    <m/>
    <x v="0"/>
    <m/>
    <m/>
    <s v="External Expense Recovery (920600)"/>
    <s v="5133:Expense Recovery"/>
    <s v="05 - November"/>
  </r>
  <r>
    <s v="JE-000000028 - Saint Louis University - 11/30/2019"/>
    <s v="5120:Inter-Departmental Services"/>
    <s v="11 Operating Fund"/>
    <x v="3"/>
    <s v="15 Institutional Support"/>
    <m/>
    <x v="0"/>
    <x v="0"/>
    <m/>
    <s v="124503-771011"/>
    <d v="2019-11-30T00:00:00"/>
    <m/>
    <s v="JE-000000028"/>
    <m/>
    <s v="Conversion"/>
    <s v="Actuals"/>
    <n v="320"/>
    <m/>
    <s v="S45 Financial Management"/>
    <m/>
    <m/>
    <s v="Conversion"/>
    <s v="D060 Business Services"/>
    <s v="11 Operating Fund"/>
    <m/>
    <m/>
    <x v="0"/>
    <m/>
    <s v="Telephone Charges"/>
    <m/>
    <s v="5120:Inter-Departmental Services"/>
    <s v="05 - November"/>
  </r>
  <r>
    <s v="JE-000000028 - Saint Louis University - 11/30/2019"/>
    <s v="5113:Furniture and Equipment"/>
    <s v="11 Operating Fund"/>
    <x v="3"/>
    <s v="15 Institutional Support"/>
    <m/>
    <x v="6"/>
    <x v="5"/>
    <m/>
    <s v="124503-757500"/>
    <d v="2019-11-30T00:00:00"/>
    <m/>
    <s v="JE-000000028"/>
    <m/>
    <s v="Conversion"/>
    <s v="Actuals"/>
    <n v="37.15"/>
    <m/>
    <s v="S45 Financial Management"/>
    <m/>
    <m/>
    <s v="Conversion"/>
    <s v="D060 Business Services"/>
    <s v="11 Operating Fund"/>
    <m/>
    <m/>
    <x v="0"/>
    <m/>
    <s v="Computer Equipment/Software"/>
    <m/>
    <s v="5113:Furniture and Equipment"/>
    <s v="05 - November"/>
  </r>
  <r>
    <s v="JE-000000028 - Saint Louis University - 11/30/2019"/>
    <s v="5112:Supplies"/>
    <s v="11 Operating Fund"/>
    <x v="3"/>
    <s v="15 Institutional Support"/>
    <m/>
    <x v="21"/>
    <x v="6"/>
    <m/>
    <s v="124503-751000"/>
    <d v="2019-11-30T00:00:00"/>
    <m/>
    <s v="JE-000000028"/>
    <m/>
    <s v="Conversion"/>
    <s v="Actuals"/>
    <n v="50.05"/>
    <m/>
    <s v="S45 Financial Management"/>
    <m/>
    <m/>
    <s v="Conversion"/>
    <s v="D060 Business Services"/>
    <s v="11 Operating Fund"/>
    <m/>
    <m/>
    <x v="0"/>
    <m/>
    <s v="Office Supplies"/>
    <m/>
    <s v="5112:Supplies"/>
    <s v="05 - November"/>
  </r>
  <r>
    <s v="JE-000000028 - Saint Louis University - 11/30/2019"/>
    <s v="5105:Domestic Travel"/>
    <s v="11 Operating Fund"/>
    <x v="3"/>
    <s v="15 Institutional Support"/>
    <m/>
    <x v="25"/>
    <x v="14"/>
    <m/>
    <s v="124503-739606"/>
    <d v="2019-11-30T00:00:00"/>
    <m/>
    <s v="JE-000000028"/>
    <m/>
    <s v="Conversion"/>
    <s v="Actuals"/>
    <n v="69.91"/>
    <m/>
    <s v="S45 Financial Management"/>
    <m/>
    <m/>
    <s v="Conversion"/>
    <s v="D060 Business Services"/>
    <s v="11 Operating Fund"/>
    <m/>
    <m/>
    <x v="0"/>
    <m/>
    <s v="Transportation Domestic"/>
    <m/>
    <s v="5105:Domestic Travel"/>
    <s v="05 - November"/>
  </r>
  <r>
    <s v="JE-000000028 - Saint Louis University - 11/30/2019"/>
    <s v="5105:Domestic Travel"/>
    <s v="11 Operating Fund"/>
    <x v="3"/>
    <s v="15 Institutional Support"/>
    <m/>
    <x v="26"/>
    <x v="14"/>
    <m/>
    <s v="124503-739400"/>
    <d v="2019-11-30T00:00:00"/>
    <m/>
    <s v="JE-000000028"/>
    <m/>
    <s v="Conversion"/>
    <s v="Actuals"/>
    <n v="85.9"/>
    <m/>
    <s v="S45 Financial Management"/>
    <m/>
    <m/>
    <s v="Conversion"/>
    <s v="D060 Business Services"/>
    <s v="11 Operating Fund"/>
    <m/>
    <m/>
    <x v="0"/>
    <m/>
    <s v="Meals Domestic"/>
    <m/>
    <s v="5105:Domestic Travel"/>
    <s v="05 - November"/>
  </r>
  <r>
    <s v="JE-000000028 - Saint Louis University - 11/30/2019"/>
    <s v="5105:Domestic Travel"/>
    <s v="11 Operating Fund"/>
    <x v="3"/>
    <s v="15 Institutional Support"/>
    <m/>
    <x v="29"/>
    <x v="14"/>
    <m/>
    <s v="124503-739201"/>
    <d v="2019-11-30T00:00:00"/>
    <m/>
    <s v="JE-000000028"/>
    <m/>
    <s v="Conversion"/>
    <s v="Actuals"/>
    <n v="322"/>
    <m/>
    <s v="S45 Financial Management"/>
    <m/>
    <m/>
    <s v="Conversion"/>
    <s v="D060 Business Services"/>
    <s v="11 Operating Fund"/>
    <m/>
    <m/>
    <x v="0"/>
    <m/>
    <s v="Lodging Domestic"/>
    <m/>
    <s v="5105:Domestic Travel"/>
    <s v="05 - November"/>
  </r>
  <r>
    <s v="JE-000000028 - Saint Louis University - 11/30/2019"/>
    <s v="5010:Fringe Benefits Allocated"/>
    <s v="11 Operating Fund"/>
    <x v="3"/>
    <s v="15 Institutional Support"/>
    <m/>
    <x v="1"/>
    <x v="1"/>
    <m/>
    <s v="124503-690000"/>
    <d v="2019-11-30T00:00:00"/>
    <m/>
    <s v="JE-000000028"/>
    <m/>
    <s v="Conversion"/>
    <s v="Actuals"/>
    <n v="12441.04"/>
    <m/>
    <s v="S45 Financial Management"/>
    <m/>
    <m/>
    <s v="Conversion"/>
    <s v="D060 Business Services"/>
    <s v="11 Operating Fund"/>
    <m/>
    <m/>
    <x v="0"/>
    <m/>
    <s v="Fringe Benefits Allocated"/>
    <m/>
    <s v="5010:Fringe Benefits Allocated"/>
    <s v="05 - November"/>
  </r>
  <r>
    <s v="JE-000000028 - Saint Louis University - 11/30/2019"/>
    <s v="5000:Salaries and Wages"/>
    <s v="11 Operating Fund"/>
    <x v="3"/>
    <s v="15 Institutional Support"/>
    <m/>
    <x v="3"/>
    <x v="3"/>
    <m/>
    <s v="124503-647000"/>
    <d v="2019-11-30T00:00:00"/>
    <m/>
    <s v="JE-000000028"/>
    <m/>
    <s v="Conversion"/>
    <s v="Actuals"/>
    <n v="37416.67"/>
    <m/>
    <s v="S45 Financial Management"/>
    <m/>
    <m/>
    <s v="Conversion"/>
    <s v="D060 Business Services"/>
    <s v="11 Operating Fund"/>
    <m/>
    <m/>
    <x v="0"/>
    <m/>
    <s v="FT Staff Salaried"/>
    <m/>
    <s v="5000:Salaries and Wages"/>
    <s v="05 - November"/>
  </r>
  <r>
    <s v="JE-000000028 - Saint Louis University - 11/30/2019"/>
    <s v="5120:Inter-Departmental Services"/>
    <s v="11 Operating Fund"/>
    <x v="4"/>
    <s v="15 Institutional Support"/>
    <m/>
    <x v="17"/>
    <x v="0"/>
    <m/>
    <s v="124502-771100"/>
    <d v="2019-11-30T00:00:00"/>
    <m/>
    <s v="JE-000000028"/>
    <m/>
    <s v="Conversion"/>
    <s v="Actuals"/>
    <n v="751.04"/>
    <m/>
    <s v="S45 Financial Management"/>
    <m/>
    <m/>
    <s v="Conversion"/>
    <s v="D010 Controller"/>
    <s v="11 Operating Fund"/>
    <m/>
    <m/>
    <x v="0"/>
    <m/>
    <s v="Mail Room"/>
    <m/>
    <s v="5120:Inter-Departmental Services"/>
    <s v="05 - November"/>
  </r>
  <r>
    <s v="JE-000000028 - Saint Louis University - 11/30/2019"/>
    <s v="5120:Inter-Departmental Services"/>
    <s v="11 Operating Fund"/>
    <x v="4"/>
    <s v="15 Institutional Support"/>
    <m/>
    <x v="0"/>
    <x v="0"/>
    <m/>
    <s v="124502-771011"/>
    <d v="2019-11-30T00:00:00"/>
    <m/>
    <s v="JE-000000028"/>
    <m/>
    <s v="Conversion"/>
    <s v="Actuals"/>
    <n v="240"/>
    <m/>
    <s v="S45 Financial Management"/>
    <m/>
    <m/>
    <s v="Conversion"/>
    <s v="D010 Controller"/>
    <s v="11 Operating Fund"/>
    <m/>
    <m/>
    <x v="0"/>
    <m/>
    <s v="Telephone Charges"/>
    <m/>
    <s v="5120:Inter-Departmental Services"/>
    <s v="05 - November"/>
  </r>
  <r>
    <s v="JE-000000028 - Saint Louis University - 11/30/2019"/>
    <s v="5115:Rentals"/>
    <s v="11 Operating Fund"/>
    <x v="4"/>
    <s v="15 Institutional Support"/>
    <m/>
    <x v="38"/>
    <x v="20"/>
    <m/>
    <s v="124502-762400"/>
    <d v="2019-11-30T00:00:00"/>
    <m/>
    <s v="JE-000000028"/>
    <m/>
    <s v="Conversion"/>
    <s v="Actuals"/>
    <n v="3369"/>
    <m/>
    <s v="S45 Financial Management"/>
    <m/>
    <m/>
    <s v="Conversion"/>
    <s v="D010 Controller"/>
    <s v="11 Operating Fund"/>
    <m/>
    <m/>
    <x v="0"/>
    <m/>
    <s v="Rent Software Fees"/>
    <m/>
    <s v="5115:Rentals"/>
    <s v="05 - November"/>
  </r>
  <r>
    <s v="JE-000000028 - Saint Louis University - 11/30/2019"/>
    <s v="5113:Furniture and Equipment"/>
    <s v="11 Operating Fund"/>
    <x v="4"/>
    <s v="15 Institutional Support"/>
    <m/>
    <x v="6"/>
    <x v="5"/>
    <m/>
    <s v="124502-757500"/>
    <d v="2019-11-30T00:00:00"/>
    <m/>
    <s v="JE-000000028"/>
    <m/>
    <s v="Conversion"/>
    <s v="Actuals"/>
    <n v="29.94"/>
    <m/>
    <s v="S45 Financial Management"/>
    <m/>
    <m/>
    <s v="Conversion"/>
    <s v="D010 Controller"/>
    <s v="11 Operating Fund"/>
    <m/>
    <m/>
    <x v="0"/>
    <m/>
    <s v="Computer Equipment/Software"/>
    <m/>
    <s v="5113:Furniture and Equipment"/>
    <s v="05 - November"/>
  </r>
  <r>
    <s v="JE-000000028 - Saint Louis University - 11/30/2019"/>
    <s v="5112:Supplies"/>
    <s v="11 Operating Fund"/>
    <x v="4"/>
    <s v="15 Institutional Support"/>
    <m/>
    <x v="7"/>
    <x v="6"/>
    <m/>
    <s v="124502-756000"/>
    <d v="2019-11-30T00:00:00"/>
    <m/>
    <s v="JE-000000028"/>
    <m/>
    <s v="Conversion"/>
    <s v="Actuals"/>
    <n v="56.33"/>
    <m/>
    <s v="S45 Financial Management"/>
    <m/>
    <m/>
    <s v="Conversion"/>
    <s v="D010 Controller"/>
    <s v="11 Operating Fund"/>
    <m/>
    <m/>
    <x v="0"/>
    <m/>
    <s v="Other Supplies"/>
    <m/>
    <s v="5112:Supplies"/>
    <s v="05 - November"/>
  </r>
  <r>
    <s v="JE-000000028 - Saint Louis University - 11/30/2019"/>
    <s v="5112:Supplies"/>
    <s v="11 Operating Fund"/>
    <x v="4"/>
    <s v="15 Institutional Support"/>
    <m/>
    <x v="21"/>
    <x v="6"/>
    <m/>
    <s v="124502-751000"/>
    <d v="2019-11-30T00:00:00"/>
    <m/>
    <s v="JE-000000028"/>
    <m/>
    <s v="Conversion"/>
    <s v="Actuals"/>
    <n v="130.31"/>
    <m/>
    <s v="S45 Financial Management"/>
    <m/>
    <m/>
    <s v="Conversion"/>
    <s v="D010 Controller"/>
    <s v="11 Operating Fund"/>
    <m/>
    <m/>
    <x v="0"/>
    <m/>
    <s v="Office Supplies"/>
    <m/>
    <s v="5112:Supplies"/>
    <s v="05 - November"/>
  </r>
  <r>
    <s v="JE-000000028 - Saint Louis University - 11/30/2019"/>
    <s v="5110:Printing and Duplicating"/>
    <s v="11 Operating Fund"/>
    <x v="4"/>
    <s v="15 Institutional Support"/>
    <m/>
    <x v="18"/>
    <x v="7"/>
    <m/>
    <s v="124502-744100"/>
    <d v="2019-11-30T00:00:00"/>
    <m/>
    <s v="JE-000000028"/>
    <m/>
    <s v="Conversion"/>
    <s v="Actuals"/>
    <n v="1209.21"/>
    <m/>
    <s v="S45 Financial Management"/>
    <m/>
    <m/>
    <s v="Conversion"/>
    <s v="D010 Controller"/>
    <s v="11 Operating Fund"/>
    <m/>
    <m/>
    <x v="0"/>
    <m/>
    <s v="Outside Printing"/>
    <m/>
    <s v="5110:Printing and Duplicating"/>
    <s v="05 - November"/>
  </r>
  <r>
    <s v="JE-000000028 - Saint Louis University - 11/30/2019"/>
    <s v="5107:Purchased Services"/>
    <s v="11 Operating Fund"/>
    <x v="4"/>
    <s v="15 Institutional Support"/>
    <m/>
    <x v="35"/>
    <x v="18"/>
    <m/>
    <s v="124502-741000"/>
    <d v="2019-11-30T00:00:00"/>
    <m/>
    <s v="JE-000000028"/>
    <m/>
    <s v="Conversion"/>
    <s v="Actuals"/>
    <n v="1919.47"/>
    <m/>
    <s v="S45 Financial Management"/>
    <m/>
    <m/>
    <s v="Conversion"/>
    <s v="D010 Controller"/>
    <s v="11 Operating Fund"/>
    <m/>
    <m/>
    <x v="0"/>
    <m/>
    <s v="Professional Service"/>
    <m/>
    <s v="5107:Purchased Services"/>
    <s v="05 - November"/>
  </r>
  <r>
    <s v="JE-000000028 - Saint Louis University - 11/30/2019"/>
    <s v="5104:Local Business"/>
    <s v="11 Operating Fund"/>
    <x v="4"/>
    <s v="15 Institutional Support"/>
    <m/>
    <x v="9"/>
    <x v="8"/>
    <m/>
    <s v="124502-737000"/>
    <d v="2019-11-30T00:00:00"/>
    <m/>
    <s v="JE-000000028"/>
    <m/>
    <s v="Conversion"/>
    <s v="Actuals"/>
    <n v="22.12"/>
    <m/>
    <s v="S45 Financial Management"/>
    <m/>
    <m/>
    <s v="Conversion"/>
    <s v="D010 Controller"/>
    <s v="11 Operating Fund"/>
    <m/>
    <m/>
    <x v="0"/>
    <m/>
    <s v="Local Meals"/>
    <m/>
    <s v="5104:Local Business"/>
    <s v="05 - November"/>
  </r>
  <r>
    <s v="JE-000000028 - Saint Louis University - 11/30/2019"/>
    <s v="5100:Communications"/>
    <s v="11 Operating Fund"/>
    <x v="4"/>
    <s v="15 Institutional Support"/>
    <m/>
    <x v="11"/>
    <x v="10"/>
    <m/>
    <s v="124502-715000"/>
    <d v="2019-11-30T00:00:00"/>
    <m/>
    <s v="JE-000000028"/>
    <m/>
    <s v="Conversion"/>
    <s v="Actuals"/>
    <n v="13.7"/>
    <m/>
    <s v="S45 Financial Management"/>
    <m/>
    <m/>
    <s v="Conversion"/>
    <s v="D010 Controller"/>
    <s v="11 Operating Fund"/>
    <m/>
    <m/>
    <x v="0"/>
    <m/>
    <s v="Postage/Shipping"/>
    <m/>
    <s v="5100:Communications"/>
    <s v="05 - November"/>
  </r>
  <r>
    <s v="JE-000000028 - Saint Louis University - 11/30/2019"/>
    <s v="5010:Fringe Benefits Allocated"/>
    <s v="11 Operating Fund"/>
    <x v="4"/>
    <s v="15 Institutional Support"/>
    <m/>
    <x v="1"/>
    <x v="1"/>
    <m/>
    <s v="124502-690000"/>
    <d v="2019-11-30T00:00:00"/>
    <m/>
    <s v="JE-000000028"/>
    <m/>
    <s v="Conversion"/>
    <s v="Actuals"/>
    <n v="31601.91"/>
    <m/>
    <s v="S45 Financial Management"/>
    <m/>
    <m/>
    <s v="Conversion"/>
    <s v="D010 Controller"/>
    <s v="11 Operating Fund"/>
    <m/>
    <m/>
    <x v="0"/>
    <m/>
    <s v="Fringe Benefits Allocated"/>
    <m/>
    <s v="5010:Fringe Benefits Allocated"/>
    <s v="05 - November"/>
  </r>
  <r>
    <s v="JE-000000028 - Saint Louis University - 11/30/2019"/>
    <s v="5000:Salaries and Wages"/>
    <s v="11 Operating Fund"/>
    <x v="4"/>
    <s v="15 Institutional Support"/>
    <m/>
    <x v="30"/>
    <x v="16"/>
    <m/>
    <s v="124502-661000"/>
    <d v="2019-11-30T00:00:00"/>
    <m/>
    <s v="JE-000000028"/>
    <m/>
    <s v="Conversion"/>
    <s v="Actuals"/>
    <n v="64.5"/>
    <m/>
    <s v="S45 Financial Management"/>
    <m/>
    <m/>
    <s v="Conversion"/>
    <s v="D010 Controller"/>
    <s v="11 Operating Fund"/>
    <m/>
    <m/>
    <x v="0"/>
    <m/>
    <s v="Student Labor General"/>
    <m/>
    <s v="5000:Salaries and Wages"/>
    <s v="05 - November"/>
  </r>
  <r>
    <s v="JE-000000028 - Saint Louis University - 11/30/2019"/>
    <s v="5000:Salaries and Wages"/>
    <s v="11 Operating Fund"/>
    <x v="4"/>
    <s v="15 Institutional Support"/>
    <m/>
    <x v="3"/>
    <x v="3"/>
    <m/>
    <s v="124502-647000"/>
    <d v="2019-11-30T00:00:00"/>
    <m/>
    <s v="JE-000000028"/>
    <m/>
    <s v="Conversion"/>
    <s v="Actuals"/>
    <n v="81698.83"/>
    <m/>
    <s v="S45 Financial Management"/>
    <m/>
    <m/>
    <s v="Conversion"/>
    <s v="D010 Controller"/>
    <s v="11 Operating Fund"/>
    <m/>
    <m/>
    <x v="0"/>
    <m/>
    <s v="FT Staff Salaried"/>
    <m/>
    <s v="5000:Salaries and Wages"/>
    <s v="05 - November"/>
  </r>
  <r>
    <s v="JE-000000028 - Saint Louis University - 11/30/2019"/>
    <s v="5000:Salaries and Wages"/>
    <s v="11 Operating Fund"/>
    <x v="4"/>
    <s v="15 Institutional Support"/>
    <m/>
    <x v="19"/>
    <x v="3"/>
    <m/>
    <s v="124502-641000"/>
    <d v="2019-11-30T00:00:00"/>
    <m/>
    <s v="JE-000000028"/>
    <m/>
    <s v="Conversion"/>
    <s v="Actuals"/>
    <n v="13344.53"/>
    <m/>
    <s v="S45 Financial Management"/>
    <m/>
    <m/>
    <s v="Conversion"/>
    <s v="D010 Controller"/>
    <s v="11 Operating Fund"/>
    <m/>
    <m/>
    <x v="0"/>
    <m/>
    <s v="FT Staff Hourly"/>
    <m/>
    <s v="5000:Salaries and Wages"/>
    <s v="05 - November"/>
  </r>
  <r>
    <s v="JE-000000028 - Saint Louis University - 11/30/2019"/>
    <s v="5010:Fringe Benefits Allocated"/>
    <s v="11 Operating Fund"/>
    <x v="5"/>
    <s v="15 Institutional Support"/>
    <m/>
    <x v="1"/>
    <x v="1"/>
    <m/>
    <s v="124501-690000"/>
    <d v="2019-11-30T00:00:00"/>
    <m/>
    <s v="JE-000000028"/>
    <m/>
    <s v="Conversion"/>
    <s v="Actuals"/>
    <n v="12378.42"/>
    <m/>
    <s v="S45 Financial Management"/>
    <m/>
    <m/>
    <s v="Conversion"/>
    <s v="D020 Treasury &amp; Investments"/>
    <s v="11 Operating Fund"/>
    <m/>
    <m/>
    <x v="0"/>
    <m/>
    <s v="Fringe Benefits Allocated"/>
    <m/>
    <s v="5010:Fringe Benefits Allocated"/>
    <s v="05 - November"/>
  </r>
  <r>
    <s v="JE-000000028 - Saint Louis University - 11/30/2019"/>
    <s v="5000:Salaries and Wages"/>
    <s v="11 Operating Fund"/>
    <x v="5"/>
    <s v="15 Institutional Support"/>
    <m/>
    <x v="3"/>
    <x v="3"/>
    <m/>
    <s v="124501-647000"/>
    <d v="2019-11-30T00:00:00"/>
    <m/>
    <s v="JE-000000028"/>
    <m/>
    <s v="Conversion"/>
    <s v="Actuals"/>
    <n v="29203.33"/>
    <m/>
    <s v="S45 Financial Management"/>
    <m/>
    <m/>
    <s v="Conversion"/>
    <s v="D020 Treasury &amp; Investments"/>
    <s v="11 Operating Fund"/>
    <m/>
    <m/>
    <x v="0"/>
    <m/>
    <s v="FT Staff Salaried"/>
    <m/>
    <s v="5000:Salaries and Wages"/>
    <s v="05 - November"/>
  </r>
  <r>
    <s v="JE-000000028 - Saint Louis University - 11/30/2019"/>
    <s v="5000:Salaries and Wages"/>
    <s v="11 Operating Fund"/>
    <x v="5"/>
    <s v="15 Institutional Support"/>
    <m/>
    <x v="19"/>
    <x v="3"/>
    <m/>
    <s v="124501-641000"/>
    <d v="2019-11-30T00:00:00"/>
    <m/>
    <s v="JE-000000028"/>
    <m/>
    <s v="Conversion"/>
    <s v="Actuals"/>
    <n v="8025"/>
    <m/>
    <s v="S45 Financial Management"/>
    <m/>
    <m/>
    <s v="Conversion"/>
    <s v="D020 Treasury &amp; Investments"/>
    <s v="11 Operating Fund"/>
    <m/>
    <m/>
    <x v="0"/>
    <m/>
    <s v="FT Staff Hourly"/>
    <m/>
    <s v="5000:Salaries and Wages"/>
    <s v="05 - November"/>
  </r>
  <r>
    <s v="JE-000000029 - Saint Louis University - 09/30/2019"/>
    <s v="5000:Salaries and Wages"/>
    <s v="11 Operating Fund"/>
    <x v="4"/>
    <s v="15 Institutional Support"/>
    <m/>
    <x v="3"/>
    <x v="3"/>
    <m/>
    <s v="124502-647000"/>
    <d v="2019-09-30T00:00:00"/>
    <m/>
    <s v="JE-000000029"/>
    <m/>
    <s v="Conversion"/>
    <s v="Actuals"/>
    <n v="78971.37"/>
    <m/>
    <s v="S45 Financial Management"/>
    <m/>
    <m/>
    <s v="Conversion"/>
    <s v="D010 Controller"/>
    <s v="11 Operating Fund"/>
    <m/>
    <m/>
    <x v="0"/>
    <m/>
    <s v="FT Staff Salaried"/>
    <m/>
    <s v="5000:Salaries and Wages"/>
    <s v="03 - September"/>
  </r>
  <r>
    <s v="JE-000000029 - Saint Louis University - 09/30/2019"/>
    <s v="5000:Salaries and Wages"/>
    <s v="11 Operating Fund"/>
    <x v="4"/>
    <s v="15 Institutional Support"/>
    <m/>
    <x v="19"/>
    <x v="3"/>
    <m/>
    <s v="124502-641000"/>
    <d v="2019-09-30T00:00:00"/>
    <m/>
    <s v="JE-000000029"/>
    <m/>
    <s v="Conversion"/>
    <s v="Actuals"/>
    <n v="15298.54"/>
    <m/>
    <s v="S45 Financial Management"/>
    <m/>
    <m/>
    <s v="Conversion"/>
    <s v="D010 Controller"/>
    <s v="11 Operating Fund"/>
    <m/>
    <m/>
    <x v="0"/>
    <m/>
    <s v="FT Staff Hourly"/>
    <m/>
    <s v="5000:Salaries and Wages"/>
    <s v="03 - September"/>
  </r>
  <r>
    <s v="JE-000000029 - Saint Louis University - 09/30/2019"/>
    <s v="5120:Inter-Departmental Services"/>
    <s v="11 Operating Fund"/>
    <x v="5"/>
    <s v="15 Institutional Support"/>
    <m/>
    <x v="17"/>
    <x v="0"/>
    <m/>
    <s v="124501-771100"/>
    <d v="2019-09-30T00:00:00"/>
    <m/>
    <s v="JE-000000029"/>
    <m/>
    <s v="Conversion"/>
    <s v="Actuals"/>
    <n v="0.89"/>
    <m/>
    <s v="S45 Financial Management"/>
    <m/>
    <m/>
    <s v="Conversion"/>
    <s v="D020 Treasury &amp; Investments"/>
    <s v="11 Operating Fund"/>
    <m/>
    <m/>
    <x v="0"/>
    <m/>
    <s v="Mail Room"/>
    <m/>
    <s v="5120:Inter-Departmental Services"/>
    <s v="03 - September"/>
  </r>
  <r>
    <s v="JE-000000029 - Saint Louis University - 09/30/2019"/>
    <s v="5112:Supplies"/>
    <s v="11 Operating Fund"/>
    <x v="5"/>
    <s v="15 Institutional Support"/>
    <m/>
    <x v="7"/>
    <x v="6"/>
    <m/>
    <s v="124501-756000"/>
    <d v="2019-09-30T00:00:00"/>
    <m/>
    <s v="JE-000000029"/>
    <m/>
    <s v="Conversion"/>
    <s v="Actuals"/>
    <n v="76.010000000000005"/>
    <m/>
    <s v="S45 Financial Management"/>
    <m/>
    <m/>
    <s v="Conversion"/>
    <s v="D020 Treasury &amp; Investments"/>
    <s v="11 Operating Fund"/>
    <m/>
    <m/>
    <x v="0"/>
    <m/>
    <s v="Other Supplies"/>
    <m/>
    <s v="5112:Supplies"/>
    <s v="03 - September"/>
  </r>
  <r>
    <s v="JE-000000029 - Saint Louis University - 09/30/2019"/>
    <s v="5112:Supplies"/>
    <s v="11 Operating Fund"/>
    <x v="5"/>
    <s v="15 Institutional Support"/>
    <m/>
    <x v="21"/>
    <x v="6"/>
    <m/>
    <s v="124501-751000"/>
    <d v="2019-09-30T00:00:00"/>
    <m/>
    <s v="JE-000000029"/>
    <m/>
    <s v="Conversion"/>
    <s v="Actuals"/>
    <n v="46.85"/>
    <m/>
    <s v="S45 Financial Management"/>
    <m/>
    <m/>
    <s v="Conversion"/>
    <s v="D020 Treasury &amp; Investments"/>
    <s v="11 Operating Fund"/>
    <m/>
    <m/>
    <x v="0"/>
    <m/>
    <s v="Office Supplies"/>
    <m/>
    <s v="5112:Supplies"/>
    <s v="03 - September"/>
  </r>
  <r>
    <s v="JE-000000029 - Saint Louis University - 09/30/2019"/>
    <s v="5010:Fringe Benefits Allocated"/>
    <s v="11 Operating Fund"/>
    <x v="5"/>
    <s v="15 Institutional Support"/>
    <m/>
    <x v="1"/>
    <x v="1"/>
    <m/>
    <s v="124501-690000"/>
    <d v="2019-09-30T00:00:00"/>
    <m/>
    <s v="JE-000000029"/>
    <m/>
    <s v="Conversion"/>
    <s v="Actuals"/>
    <n v="14371.63"/>
    <m/>
    <s v="S45 Financial Management"/>
    <m/>
    <m/>
    <s v="Conversion"/>
    <s v="D020 Treasury &amp; Investments"/>
    <s v="11 Operating Fund"/>
    <m/>
    <m/>
    <x v="0"/>
    <m/>
    <s v="Fringe Benefits Allocated"/>
    <m/>
    <s v="5010:Fringe Benefits Allocated"/>
    <s v="03 - September"/>
  </r>
  <r>
    <s v="JE-000000029 - Saint Louis University - 09/30/2019"/>
    <s v="5000:Salaries and Wages"/>
    <s v="11 Operating Fund"/>
    <x v="5"/>
    <s v="15 Institutional Support"/>
    <m/>
    <x v="3"/>
    <x v="3"/>
    <m/>
    <s v="124501-647000"/>
    <d v="2019-09-30T00:00:00"/>
    <m/>
    <s v="JE-000000029"/>
    <m/>
    <s v="Conversion"/>
    <s v="Actuals"/>
    <n v="37023.33"/>
    <m/>
    <s v="S45 Financial Management"/>
    <m/>
    <m/>
    <s v="Conversion"/>
    <s v="D020 Treasury &amp; Investments"/>
    <s v="11 Operating Fund"/>
    <m/>
    <m/>
    <x v="0"/>
    <m/>
    <s v="FT Staff Salaried"/>
    <m/>
    <s v="5000:Salaries and Wages"/>
    <s v="03 - September"/>
  </r>
  <r>
    <s v="JE-000000029 - Saint Louis University - 09/30/2019"/>
    <s v="5000:Salaries and Wages"/>
    <s v="11 Operating Fund"/>
    <x v="5"/>
    <s v="15 Institutional Support"/>
    <m/>
    <x v="19"/>
    <x v="3"/>
    <m/>
    <s v="124501-641000"/>
    <d v="2019-09-30T00:00:00"/>
    <m/>
    <s v="JE-000000029"/>
    <m/>
    <s v="Conversion"/>
    <s v="Actuals"/>
    <n v="6199.6"/>
    <m/>
    <s v="S45 Financial Management"/>
    <m/>
    <m/>
    <s v="Conversion"/>
    <s v="D020 Treasury &amp; Investments"/>
    <s v="11 Operating Fund"/>
    <m/>
    <m/>
    <x v="0"/>
    <m/>
    <s v="FT Staff Hourly"/>
    <m/>
    <s v="5000:Salaries and Wages"/>
    <s v="03 - September"/>
  </r>
  <r>
    <s v="JE-000000029 - Saint Louis University - 09/30/2019"/>
    <s v="5010:Fringe Benefits Allocated"/>
    <s v="11 Operating Fund"/>
    <x v="1"/>
    <s v="15 Institutional Support"/>
    <m/>
    <x v="1"/>
    <x v="1"/>
    <m/>
    <s v="124505-690000"/>
    <d v="2019-09-30T00:00:00"/>
    <m/>
    <s v="JE-000000029"/>
    <m/>
    <s v="Conversion"/>
    <s v="Actuals"/>
    <n v="11060.12"/>
    <m/>
    <s v="S45 Financial Management"/>
    <m/>
    <m/>
    <s v="Conversion"/>
    <s v="D028 Financial Planning &amp; Budget"/>
    <s v="11 Operating Fund"/>
    <m/>
    <m/>
    <x v="0"/>
    <m/>
    <s v="Fringe Benefits Allocated"/>
    <m/>
    <s v="5010:Fringe Benefits Allocated"/>
    <s v="03 - September"/>
  </r>
  <r>
    <s v="JE-000000029 - Saint Louis University - 09/30/2019"/>
    <s v="5000:Salaries and Wages"/>
    <s v="11 Operating Fund"/>
    <x v="1"/>
    <s v="15 Institutional Support"/>
    <m/>
    <x v="3"/>
    <x v="3"/>
    <m/>
    <s v="124505-647000"/>
    <d v="2019-09-30T00:00:00"/>
    <m/>
    <s v="JE-000000029"/>
    <m/>
    <s v="Conversion"/>
    <s v="Actuals"/>
    <n v="33263.5"/>
    <m/>
    <s v="S45 Financial Management"/>
    <m/>
    <m/>
    <s v="Conversion"/>
    <s v="D028 Financial Planning &amp; Budget"/>
    <s v="11 Operating Fund"/>
    <m/>
    <m/>
    <x v="0"/>
    <m/>
    <s v="FT Staff Salaried"/>
    <m/>
    <s v="5000:Salaries and Wages"/>
    <s v="03 - September"/>
  </r>
  <r>
    <s v="JE-000000029 - Saint Louis University - 09/30/2019"/>
    <s v="5133:Expense Recovery"/>
    <s v="11 Operating Fund"/>
    <x v="2"/>
    <s v="15 Institutional Support"/>
    <m/>
    <x v="5"/>
    <x v="4"/>
    <s v="SLUCare Recoveries (920700)"/>
    <s v="124504-920700"/>
    <d v="2019-09-30T00:00:00"/>
    <m/>
    <s v="JE-000000029"/>
    <m/>
    <s v="Conversion"/>
    <s v="Actuals"/>
    <n v="-18849.25"/>
    <m/>
    <s v="S45 Financial Management"/>
    <m/>
    <m/>
    <s v="Conversion"/>
    <s v="D012 VP and Chief Financial Officer"/>
    <s v="11 Operating Fund"/>
    <m/>
    <m/>
    <x v="0"/>
    <m/>
    <m/>
    <s v="SLUCare Recoveries (920700)"/>
    <s v="5133:Expense Recovery"/>
    <s v="03 - September"/>
  </r>
  <r>
    <s v="JE-000000029 - Saint Louis University - 09/30/2019"/>
    <s v="5113:Furniture and Equipment"/>
    <s v="11 Operating Fund"/>
    <x v="2"/>
    <s v="15 Institutional Support"/>
    <m/>
    <x v="6"/>
    <x v="5"/>
    <m/>
    <s v="124504-757500"/>
    <d v="2019-09-30T00:00:00"/>
    <m/>
    <s v="JE-000000029"/>
    <m/>
    <s v="Conversion"/>
    <s v="Actuals"/>
    <n v="2465.2399999999998"/>
    <m/>
    <s v="S45 Financial Management"/>
    <m/>
    <m/>
    <s v="Conversion"/>
    <s v="D012 VP and Chief Financial Officer"/>
    <s v="11 Operating Fund"/>
    <m/>
    <m/>
    <x v="0"/>
    <m/>
    <s v="Computer Equipment/Software"/>
    <m/>
    <s v="5113:Furniture and Equipment"/>
    <s v="03 - September"/>
  </r>
  <r>
    <s v="JE-000000029 - Saint Louis University - 09/30/2019"/>
    <s v="5112:Supplies"/>
    <s v="11 Operating Fund"/>
    <x v="2"/>
    <s v="15 Institutional Support"/>
    <m/>
    <x v="7"/>
    <x v="6"/>
    <m/>
    <s v="124504-756000"/>
    <d v="2019-09-30T00:00:00"/>
    <m/>
    <s v="JE-000000029"/>
    <m/>
    <s v="Conversion"/>
    <s v="Actuals"/>
    <n v="42.75"/>
    <m/>
    <s v="S45 Financial Management"/>
    <m/>
    <m/>
    <s v="Conversion"/>
    <s v="D012 VP and Chief Financial Officer"/>
    <s v="11 Operating Fund"/>
    <m/>
    <m/>
    <x v="0"/>
    <m/>
    <s v="Other Supplies"/>
    <m/>
    <s v="5112:Supplies"/>
    <s v="03 - September"/>
  </r>
  <r>
    <s v="JE-000000029 - Saint Louis University - 09/30/2019"/>
    <s v="5110:Printing and Duplicating"/>
    <s v="11 Operating Fund"/>
    <x v="2"/>
    <s v="15 Institutional Support"/>
    <m/>
    <x v="8"/>
    <x v="7"/>
    <m/>
    <s v="124504-744210"/>
    <d v="2019-09-30T00:00:00"/>
    <m/>
    <s v="JE-000000029"/>
    <m/>
    <s v="Conversion"/>
    <s v="Actuals"/>
    <n v="811.09"/>
    <m/>
    <s v="S45 Financial Management"/>
    <m/>
    <m/>
    <s v="Conversion"/>
    <s v="D012 VP and Chief Financial Officer"/>
    <s v="11 Operating Fund"/>
    <m/>
    <m/>
    <x v="0"/>
    <m/>
    <s v="Xerox Managed Print Services"/>
    <m/>
    <s v="5110:Printing and Duplicating"/>
    <s v="03 - September"/>
  </r>
  <r>
    <s v="JE-000000029 - Saint Louis University - 09/30/2019"/>
    <s v="5104:Local Business"/>
    <s v="11 Operating Fund"/>
    <x v="2"/>
    <s v="15 Institutional Support"/>
    <m/>
    <x v="9"/>
    <x v="8"/>
    <m/>
    <s v="124504-737000"/>
    <d v="2019-09-30T00:00:00"/>
    <m/>
    <s v="JE-000000029"/>
    <m/>
    <s v="Conversion"/>
    <s v="Actuals"/>
    <n v="1914.18"/>
    <m/>
    <s v="S45 Financial Management"/>
    <m/>
    <m/>
    <s v="Conversion"/>
    <s v="D012 VP and Chief Financial Officer"/>
    <s v="11 Operating Fund"/>
    <m/>
    <m/>
    <x v="0"/>
    <m/>
    <s v="Local Meals"/>
    <m/>
    <s v="5104:Local Business"/>
    <s v="03 - September"/>
  </r>
  <r>
    <s v="JE-000000029 - Saint Louis University - 09/30/2019"/>
    <s v="5102:Books,Subscriptions,Periodicals"/>
    <s v="11 Operating Fund"/>
    <x v="2"/>
    <s v="15 Institutional Support"/>
    <m/>
    <x v="10"/>
    <x v="9"/>
    <m/>
    <s v="124504-722400"/>
    <d v="2019-09-30T00:00:00"/>
    <m/>
    <s v="JE-000000029"/>
    <m/>
    <s v="Conversion"/>
    <s v="Actuals"/>
    <n v="15.6"/>
    <m/>
    <s v="S45 Financial Management"/>
    <m/>
    <m/>
    <s v="Conversion"/>
    <s v="D012 VP and Chief Financial Officer"/>
    <s v="11 Operating Fund"/>
    <m/>
    <m/>
    <x v="0"/>
    <m/>
    <s v="Subscriptions/Periodicals"/>
    <m/>
    <s v="5102:Books,Subscriptions,Periodicals"/>
    <s v="03 - September"/>
  </r>
  <r>
    <s v="JE-000000029 - Saint Louis University - 09/30/2019"/>
    <s v="5010:Fringe Benefits Allocated"/>
    <s v="11 Operating Fund"/>
    <x v="2"/>
    <s v="15 Institutional Support"/>
    <m/>
    <x v="1"/>
    <x v="1"/>
    <m/>
    <s v="124504-690000"/>
    <d v="2019-09-30T00:00:00"/>
    <m/>
    <s v="JE-000000029"/>
    <m/>
    <s v="Conversion"/>
    <s v="Actuals"/>
    <n v="15394.81"/>
    <m/>
    <s v="S45 Financial Management"/>
    <m/>
    <m/>
    <s v="Conversion"/>
    <s v="D012 VP and Chief Financial Officer"/>
    <s v="11 Operating Fund"/>
    <m/>
    <m/>
    <x v="0"/>
    <m/>
    <s v="Fringe Benefits Allocated"/>
    <m/>
    <s v="5010:Fringe Benefits Allocated"/>
    <s v="03 - September"/>
  </r>
  <r>
    <s v="JE-000000029 - Saint Louis University - 09/30/2019"/>
    <s v="5000:Salaries and Wages"/>
    <s v="11 Operating Fund"/>
    <x v="2"/>
    <s v="15 Institutional Support"/>
    <m/>
    <x v="3"/>
    <x v="3"/>
    <m/>
    <s v="124504-647000"/>
    <d v="2019-09-30T00:00:00"/>
    <m/>
    <s v="JE-000000029"/>
    <m/>
    <s v="Conversion"/>
    <s v="Actuals"/>
    <n v="45968.59"/>
    <m/>
    <s v="S45 Financial Management"/>
    <m/>
    <m/>
    <s v="Conversion"/>
    <s v="D012 VP and Chief Financial Officer"/>
    <s v="11 Operating Fund"/>
    <m/>
    <m/>
    <x v="0"/>
    <m/>
    <s v="FT Staff Salaried"/>
    <m/>
    <s v="5000:Salaries and Wages"/>
    <s v="03 - September"/>
  </r>
  <r>
    <s v="JE-000000029 - Saint Louis University - 09/30/2019"/>
    <s v="5000:Salaries and Wages"/>
    <s v="11 Operating Fund"/>
    <x v="2"/>
    <s v="15 Institutional Support"/>
    <m/>
    <x v="4"/>
    <x v="3"/>
    <m/>
    <s v="124504-643000"/>
    <d v="2019-09-30T00:00:00"/>
    <m/>
    <s v="JE-000000029"/>
    <m/>
    <s v="Conversion"/>
    <s v="Actuals"/>
    <n v="700"/>
    <m/>
    <s v="S45 Financial Management"/>
    <m/>
    <m/>
    <s v="Conversion"/>
    <s v="D012 VP and Chief Financial Officer"/>
    <s v="11 Operating Fund"/>
    <m/>
    <m/>
    <x v="0"/>
    <m/>
    <s v="FT Staff Supplemental Pay"/>
    <m/>
    <s v="5000:Salaries and Wages"/>
    <s v="03 - September"/>
  </r>
  <r>
    <s v="JE-000000029 - Saint Louis University - 09/30/2019"/>
    <s v="5133:Expense Recovery"/>
    <s v="11 Operating Fund"/>
    <x v="3"/>
    <s v="15 Institutional Support"/>
    <m/>
    <x v="5"/>
    <x v="4"/>
    <s v="External Expense Recovery (920600)"/>
    <s v="124503-920600"/>
    <d v="2019-09-30T00:00:00"/>
    <m/>
    <s v="JE-000000029"/>
    <m/>
    <s v="Conversion"/>
    <s v="Actuals"/>
    <n v="-1500"/>
    <m/>
    <s v="S45 Financial Management"/>
    <m/>
    <m/>
    <s v="Conversion"/>
    <s v="D060 Business Services"/>
    <s v="11 Operating Fund"/>
    <m/>
    <m/>
    <x v="0"/>
    <m/>
    <m/>
    <s v="External Expense Recovery (920600)"/>
    <s v="5133:Expense Recovery"/>
    <s v="03 - September"/>
  </r>
  <r>
    <s v="JE-000000029 - Saint Louis University - 09/30/2019"/>
    <s v="5105:Domestic Travel"/>
    <s v="11 Operating Fund"/>
    <x v="3"/>
    <s v="15 Institutional Support"/>
    <m/>
    <x v="22"/>
    <x v="14"/>
    <m/>
    <s v="124503-739102"/>
    <d v="2019-09-30T00:00:00"/>
    <m/>
    <s v="JE-000000029"/>
    <m/>
    <s v="Conversion"/>
    <s v="Actuals"/>
    <n v="14"/>
    <m/>
    <s v="S45 Financial Management"/>
    <m/>
    <m/>
    <s v="Conversion"/>
    <s v="D060 Business Services"/>
    <s v="11 Operating Fund"/>
    <m/>
    <m/>
    <x v="0"/>
    <m/>
    <s v="Airfare Domestic"/>
    <m/>
    <s v="5105:Domestic Travel"/>
    <s v="03 - September"/>
  </r>
  <r>
    <s v="JE-000000029 - Saint Louis University - 09/30/2019"/>
    <s v="5105:Domestic Travel"/>
    <s v="11 Operating Fund"/>
    <x v="3"/>
    <s v="15 Institutional Support"/>
    <m/>
    <x v="22"/>
    <x v="14"/>
    <m/>
    <s v="124503-739100"/>
    <d v="2019-09-30T00:00:00"/>
    <m/>
    <s v="JE-000000029"/>
    <m/>
    <s v="Conversion"/>
    <s v="Actuals"/>
    <n v="643.94000000000005"/>
    <m/>
    <s v="S45 Financial Management"/>
    <m/>
    <m/>
    <s v="Conversion"/>
    <s v="D060 Business Services"/>
    <s v="11 Operating Fund"/>
    <m/>
    <m/>
    <x v="0"/>
    <m/>
    <s v="Airfare Domestic"/>
    <m/>
    <s v="5105:Domestic Travel"/>
    <s v="03 - September"/>
  </r>
  <r>
    <s v="JE-000000029 - Saint Louis University - 09/30/2019"/>
    <s v="5010:Fringe Benefits Allocated"/>
    <s v="11 Operating Fund"/>
    <x v="3"/>
    <s v="15 Institutional Support"/>
    <m/>
    <x v="1"/>
    <x v="1"/>
    <m/>
    <s v="124503-690000"/>
    <d v="2019-09-30T00:00:00"/>
    <m/>
    <s v="JE-000000029"/>
    <m/>
    <s v="Conversion"/>
    <s v="Actuals"/>
    <n v="12441.04"/>
    <m/>
    <s v="S45 Financial Management"/>
    <m/>
    <m/>
    <s v="Conversion"/>
    <s v="D060 Business Services"/>
    <s v="11 Operating Fund"/>
    <m/>
    <m/>
    <x v="0"/>
    <m/>
    <s v="Fringe Benefits Allocated"/>
    <m/>
    <s v="5010:Fringe Benefits Allocated"/>
    <s v="03 - September"/>
  </r>
  <r>
    <s v="JE-000000029 - Saint Louis University - 09/30/2019"/>
    <s v="5000:Salaries and Wages"/>
    <s v="11 Operating Fund"/>
    <x v="3"/>
    <s v="15 Institutional Support"/>
    <m/>
    <x v="3"/>
    <x v="3"/>
    <m/>
    <s v="124503-647000"/>
    <d v="2019-09-30T00:00:00"/>
    <m/>
    <s v="JE-000000029"/>
    <m/>
    <s v="Conversion"/>
    <s v="Actuals"/>
    <n v="37416.67"/>
    <m/>
    <s v="S45 Financial Management"/>
    <m/>
    <m/>
    <s v="Conversion"/>
    <s v="D060 Business Services"/>
    <s v="11 Operating Fund"/>
    <m/>
    <m/>
    <x v="0"/>
    <m/>
    <s v="FT Staff Salaried"/>
    <m/>
    <s v="5000:Salaries and Wages"/>
    <s v="03 - September"/>
  </r>
  <r>
    <s v="JE-000000029 - Saint Louis University - 09/30/2019"/>
    <s v="5120:Inter-Departmental Services"/>
    <s v="11 Operating Fund"/>
    <x v="4"/>
    <s v="15 Institutional Support"/>
    <m/>
    <x v="17"/>
    <x v="0"/>
    <m/>
    <s v="124502-771100"/>
    <d v="2019-09-30T00:00:00"/>
    <m/>
    <s v="JE-000000029"/>
    <m/>
    <s v="Conversion"/>
    <s v="Actuals"/>
    <n v="1003.91"/>
    <m/>
    <s v="S45 Financial Management"/>
    <m/>
    <m/>
    <s v="Conversion"/>
    <s v="D010 Controller"/>
    <s v="11 Operating Fund"/>
    <m/>
    <m/>
    <x v="0"/>
    <m/>
    <s v="Mail Room"/>
    <m/>
    <s v="5120:Inter-Departmental Services"/>
    <s v="03 - September"/>
  </r>
  <r>
    <s v="JE-000000029 - Saint Louis University - 09/30/2019"/>
    <s v="5113:Furniture and Equipment"/>
    <s v="11 Operating Fund"/>
    <x v="4"/>
    <s v="15 Institutional Support"/>
    <m/>
    <x v="6"/>
    <x v="5"/>
    <m/>
    <s v="124502-757500"/>
    <d v="2019-09-30T00:00:00"/>
    <m/>
    <s v="JE-000000029"/>
    <m/>
    <s v="Conversion"/>
    <s v="Actuals"/>
    <n v="54.08"/>
    <m/>
    <s v="S45 Financial Management"/>
    <m/>
    <m/>
    <s v="Conversion"/>
    <s v="D010 Controller"/>
    <s v="11 Operating Fund"/>
    <m/>
    <m/>
    <x v="0"/>
    <m/>
    <s v="Computer Equipment/Software"/>
    <m/>
    <s v="5113:Furniture and Equipment"/>
    <s v="03 - September"/>
  </r>
  <r>
    <s v="JE-000000029 - Saint Louis University - 09/30/2019"/>
    <s v="5110:Printing and Duplicating"/>
    <s v="11 Operating Fund"/>
    <x v="4"/>
    <s v="15 Institutional Support"/>
    <m/>
    <x v="18"/>
    <x v="7"/>
    <m/>
    <s v="124502-744100"/>
    <d v="2019-09-30T00:00:00"/>
    <m/>
    <s v="JE-000000029"/>
    <m/>
    <s v="Conversion"/>
    <s v="Actuals"/>
    <n v="1319.24"/>
    <m/>
    <s v="S45 Financial Management"/>
    <m/>
    <m/>
    <s v="Conversion"/>
    <s v="D010 Controller"/>
    <s v="11 Operating Fund"/>
    <m/>
    <m/>
    <x v="0"/>
    <m/>
    <s v="Outside Printing"/>
    <m/>
    <s v="5110:Printing and Duplicating"/>
    <s v="03 - September"/>
  </r>
  <r>
    <s v="JE-000000029 - Saint Louis University - 09/30/2019"/>
    <s v="5107:Purchased Services"/>
    <s v="11 Operating Fund"/>
    <x v="4"/>
    <s v="15 Institutional Support"/>
    <m/>
    <x v="35"/>
    <x v="18"/>
    <m/>
    <s v="124502-741000"/>
    <d v="2019-09-30T00:00:00"/>
    <m/>
    <s v="JE-000000029"/>
    <m/>
    <s v="Conversion"/>
    <s v="Actuals"/>
    <n v="4330.91"/>
    <m/>
    <s v="S45 Financial Management"/>
    <m/>
    <m/>
    <s v="Conversion"/>
    <s v="D010 Controller"/>
    <s v="11 Operating Fund"/>
    <m/>
    <m/>
    <x v="0"/>
    <m/>
    <s v="Professional Service"/>
    <m/>
    <s v="5107:Purchased Services"/>
    <s v="03 - September"/>
  </r>
  <r>
    <s v="JE-000000029 - Saint Louis University - 09/30/2019"/>
    <s v="5104:Local Business"/>
    <s v="11 Operating Fund"/>
    <x v="4"/>
    <s v="15 Institutional Support"/>
    <m/>
    <x v="9"/>
    <x v="8"/>
    <m/>
    <s v="124502-737000"/>
    <d v="2019-09-30T00:00:00"/>
    <m/>
    <s v="JE-000000029"/>
    <m/>
    <s v="Conversion"/>
    <s v="Actuals"/>
    <n v="50"/>
    <m/>
    <s v="S45 Financial Management"/>
    <m/>
    <m/>
    <s v="Conversion"/>
    <s v="D010 Controller"/>
    <s v="11 Operating Fund"/>
    <m/>
    <m/>
    <x v="0"/>
    <m/>
    <s v="Local Meals"/>
    <m/>
    <s v="5104:Local Business"/>
    <s v="03 - September"/>
  </r>
  <r>
    <s v="JE-000000029 - Saint Louis University - 09/30/2019"/>
    <s v="5010:Fringe Benefits Allocated"/>
    <s v="11 Operating Fund"/>
    <x v="4"/>
    <s v="15 Institutional Support"/>
    <m/>
    <x v="1"/>
    <x v="1"/>
    <m/>
    <s v="124502-690000"/>
    <d v="2019-09-30T00:00:00"/>
    <m/>
    <s v="JE-000000029"/>
    <m/>
    <s v="Conversion"/>
    <s v="Actuals"/>
    <n v="31344.74"/>
    <m/>
    <s v="S45 Financial Management"/>
    <m/>
    <m/>
    <s v="Conversion"/>
    <s v="D010 Controller"/>
    <s v="11 Operating Fund"/>
    <m/>
    <m/>
    <x v="0"/>
    <m/>
    <s v="Fringe Benefits Allocated"/>
    <m/>
    <s v="5010:Fringe Benefits Allocated"/>
    <s v="03 - September"/>
  </r>
  <r>
    <s v="JE-000000029 - Saint Louis University - 09/30/2019"/>
    <s v="5000:Salaries and Wages"/>
    <s v="11 Operating Fund"/>
    <x v="4"/>
    <s v="15 Institutional Support"/>
    <m/>
    <x v="30"/>
    <x v="16"/>
    <m/>
    <s v="124502-661000"/>
    <d v="2019-09-30T00:00:00"/>
    <m/>
    <s v="JE-000000029"/>
    <m/>
    <s v="Conversion"/>
    <s v="Actuals"/>
    <n v="365.5"/>
    <m/>
    <s v="S45 Financial Management"/>
    <m/>
    <m/>
    <s v="Conversion"/>
    <s v="D010 Controller"/>
    <s v="11 Operating Fund"/>
    <m/>
    <m/>
    <x v="0"/>
    <m/>
    <s v="Student Labor General"/>
    <m/>
    <s v="5000:Salaries and Wages"/>
    <s v="03 - September"/>
  </r>
  <r>
    <s v="JE-000000029 - Saint Louis University - 09/30/2019"/>
    <s v="5010:Fringe Benefits Allocated"/>
    <s v="11 Operating Fund"/>
    <x v="0"/>
    <s v="15 Institutional Support"/>
    <m/>
    <x v="1"/>
    <x v="1"/>
    <m/>
    <s v="124513-690000"/>
    <d v="2019-09-30T00:00:00"/>
    <m/>
    <s v="JE-000000029"/>
    <m/>
    <s v="Conversion"/>
    <s v="Actuals"/>
    <n v="8049.93"/>
    <m/>
    <s v="S45 Financial Management"/>
    <m/>
    <m/>
    <s v="Conversion"/>
    <s v="D308 Shared Services"/>
    <s v="11 Operating Fund"/>
    <m/>
    <m/>
    <x v="0"/>
    <m/>
    <s v="Fringe Benefits Allocated"/>
    <m/>
    <s v="5010:Fringe Benefits Allocated"/>
    <s v="03 - September"/>
  </r>
  <r>
    <s v="JE-000000029 - Saint Louis University - 09/30/2019"/>
    <s v="5000:Salaries and Wages"/>
    <s v="11 Operating Fund"/>
    <x v="0"/>
    <s v="15 Institutional Support"/>
    <m/>
    <x v="2"/>
    <x v="2"/>
    <m/>
    <s v="124513-651000"/>
    <d v="2019-09-30T00:00:00"/>
    <m/>
    <s v="JE-000000029"/>
    <m/>
    <s v="Conversion"/>
    <s v="Actuals"/>
    <n v="2274.67"/>
    <m/>
    <s v="S45 Financial Management"/>
    <m/>
    <m/>
    <s v="Conversion"/>
    <s v="D308 Shared Services"/>
    <s v="11 Operating Fund"/>
    <m/>
    <m/>
    <x v="0"/>
    <m/>
    <s v="PT Staff Hourly"/>
    <m/>
    <s v="5000:Salaries and Wages"/>
    <s v="03 - September"/>
  </r>
  <r>
    <s v="JE-000000029 - Saint Louis University - 09/30/2019"/>
    <s v="5000:Salaries and Wages"/>
    <s v="11 Operating Fund"/>
    <x v="0"/>
    <s v="15 Institutional Support"/>
    <m/>
    <x v="3"/>
    <x v="3"/>
    <m/>
    <s v="124513-647000"/>
    <d v="2019-09-30T00:00:00"/>
    <m/>
    <s v="JE-000000029"/>
    <m/>
    <s v="Conversion"/>
    <s v="Actuals"/>
    <n v="23132.84"/>
    <m/>
    <s v="S45 Financial Management"/>
    <m/>
    <m/>
    <s v="Conversion"/>
    <s v="D308 Shared Services"/>
    <s v="11 Operating Fund"/>
    <m/>
    <m/>
    <x v="0"/>
    <m/>
    <s v="FT Staff Salaried"/>
    <m/>
    <s v="5000:Salaries and Wages"/>
    <s v="03 - September"/>
  </r>
  <r>
    <s v="JE-000000030 - Saint Louis University - 08/31/2019"/>
    <s v="5010:Fringe Benefits Allocated"/>
    <s v="11 Operating Fund"/>
    <x v="5"/>
    <s v="15 Institutional Support"/>
    <m/>
    <x v="1"/>
    <x v="1"/>
    <m/>
    <s v="124501-690000"/>
    <d v="2019-08-31T00:00:00"/>
    <m/>
    <s v="JE-000000030"/>
    <m/>
    <s v="Conversion"/>
    <s v="Actuals"/>
    <n v="13703.98"/>
    <m/>
    <s v="S45 Financial Management"/>
    <m/>
    <m/>
    <s v="Conversion"/>
    <s v="D020 Treasury &amp; Investments"/>
    <s v="11 Operating Fund"/>
    <m/>
    <m/>
    <x v="0"/>
    <m/>
    <s v="Fringe Benefits Allocated"/>
    <m/>
    <s v="5010:Fringe Benefits Allocated"/>
    <s v="02 - August"/>
  </r>
  <r>
    <s v="JE-000000030 - Saint Louis University - 08/31/2019"/>
    <s v="5000:Salaries and Wages"/>
    <s v="11 Operating Fund"/>
    <x v="5"/>
    <s v="15 Institutional Support"/>
    <m/>
    <x v="3"/>
    <x v="3"/>
    <m/>
    <s v="124501-647000"/>
    <d v="2019-08-31T00:00:00"/>
    <m/>
    <s v="JE-000000030"/>
    <m/>
    <s v="Conversion"/>
    <s v="Actuals"/>
    <n v="37023.33"/>
    <m/>
    <s v="S45 Financial Management"/>
    <m/>
    <m/>
    <s v="Conversion"/>
    <s v="D020 Treasury &amp; Investments"/>
    <s v="11 Operating Fund"/>
    <m/>
    <m/>
    <x v="0"/>
    <m/>
    <s v="FT Staff Salaried"/>
    <m/>
    <s v="5000:Salaries and Wages"/>
    <s v="02 - August"/>
  </r>
  <r>
    <s v="JE-000000030 - Saint Louis University - 08/31/2019"/>
    <s v="5000:Salaries and Wages"/>
    <s v="11 Operating Fund"/>
    <x v="5"/>
    <s v="15 Institutional Support"/>
    <m/>
    <x v="19"/>
    <x v="3"/>
    <m/>
    <s v="124501-641000"/>
    <d v="2019-08-31T00:00:00"/>
    <m/>
    <s v="JE-000000030"/>
    <m/>
    <s v="Conversion"/>
    <s v="Actuals"/>
    <n v="4191.67"/>
    <m/>
    <s v="S45 Financial Management"/>
    <m/>
    <m/>
    <s v="Conversion"/>
    <s v="D020 Treasury &amp; Investments"/>
    <s v="11 Operating Fund"/>
    <m/>
    <m/>
    <x v="0"/>
    <m/>
    <s v="FT Staff Hourly"/>
    <m/>
    <s v="5000:Salaries and Wages"/>
    <s v="02 - August"/>
  </r>
  <r>
    <s v="JE-000000030 - Saint Louis University - 08/31/2019"/>
    <s v="5010:Fringe Benefits Allocated"/>
    <s v="11 Operating Fund"/>
    <x v="0"/>
    <s v="15 Institutional Support"/>
    <m/>
    <x v="1"/>
    <x v="1"/>
    <m/>
    <s v="124513-690000"/>
    <d v="2019-08-31T00:00:00"/>
    <m/>
    <s v="JE-000000030"/>
    <m/>
    <s v="Conversion"/>
    <s v="Actuals"/>
    <n v="8049.92"/>
    <m/>
    <s v="S45 Financial Management"/>
    <m/>
    <m/>
    <s v="Conversion"/>
    <s v="D308 Shared Services"/>
    <s v="11 Operating Fund"/>
    <m/>
    <m/>
    <x v="0"/>
    <m/>
    <s v="Fringe Benefits Allocated"/>
    <m/>
    <s v="5010:Fringe Benefits Allocated"/>
    <s v="02 - August"/>
  </r>
  <r>
    <s v="JE-000000030 - Saint Louis University - 08/31/2019"/>
    <s v="5000:Salaries and Wages"/>
    <s v="11 Operating Fund"/>
    <x v="0"/>
    <s v="15 Institutional Support"/>
    <m/>
    <x v="2"/>
    <x v="2"/>
    <m/>
    <s v="124513-651000"/>
    <d v="2019-08-31T00:00:00"/>
    <m/>
    <s v="JE-000000030"/>
    <m/>
    <s v="Conversion"/>
    <s v="Actuals"/>
    <n v="2274.67"/>
    <m/>
    <s v="S45 Financial Management"/>
    <m/>
    <m/>
    <s v="Conversion"/>
    <s v="D308 Shared Services"/>
    <s v="11 Operating Fund"/>
    <m/>
    <m/>
    <x v="0"/>
    <m/>
    <s v="PT Staff Hourly"/>
    <m/>
    <s v="5000:Salaries and Wages"/>
    <s v="02 - August"/>
  </r>
  <r>
    <s v="JE-000000030 - Saint Louis University - 08/31/2019"/>
    <s v="5000:Salaries and Wages"/>
    <s v="11 Operating Fund"/>
    <x v="0"/>
    <s v="15 Institutional Support"/>
    <m/>
    <x v="3"/>
    <x v="3"/>
    <m/>
    <s v="124513-647000"/>
    <d v="2019-08-31T00:00:00"/>
    <m/>
    <s v="JE-000000030"/>
    <m/>
    <s v="Conversion"/>
    <s v="Actuals"/>
    <n v="23132.84"/>
    <m/>
    <s v="S45 Financial Management"/>
    <m/>
    <m/>
    <s v="Conversion"/>
    <s v="D308 Shared Services"/>
    <s v="11 Operating Fund"/>
    <m/>
    <m/>
    <x v="0"/>
    <m/>
    <s v="FT Staff Salaried"/>
    <m/>
    <s v="5000:Salaries and Wages"/>
    <s v="02 - August"/>
  </r>
  <r>
    <s v="JE-000000030 - Saint Louis University - 08/31/2019"/>
    <s v="5010:Fringe Benefits Allocated"/>
    <s v="11 Operating Fund"/>
    <x v="1"/>
    <s v="15 Institutional Support"/>
    <m/>
    <x v="1"/>
    <x v="1"/>
    <m/>
    <s v="124505-690000"/>
    <d v="2019-08-31T00:00:00"/>
    <m/>
    <s v="JE-000000030"/>
    <m/>
    <s v="Conversion"/>
    <s v="Actuals"/>
    <n v="11060.11"/>
    <m/>
    <s v="S45 Financial Management"/>
    <m/>
    <m/>
    <s v="Conversion"/>
    <s v="D028 Financial Planning &amp; Budget"/>
    <s v="11 Operating Fund"/>
    <m/>
    <m/>
    <x v="0"/>
    <m/>
    <s v="Fringe Benefits Allocated"/>
    <m/>
    <s v="5010:Fringe Benefits Allocated"/>
    <s v="02 - August"/>
  </r>
  <r>
    <s v="JE-000000030 - Saint Louis University - 08/31/2019"/>
    <s v="5000:Salaries and Wages"/>
    <s v="11 Operating Fund"/>
    <x v="1"/>
    <s v="15 Institutional Support"/>
    <m/>
    <x v="3"/>
    <x v="3"/>
    <m/>
    <s v="124505-647000"/>
    <d v="2019-08-31T00:00:00"/>
    <m/>
    <s v="JE-000000030"/>
    <m/>
    <s v="Conversion"/>
    <s v="Actuals"/>
    <n v="33263.5"/>
    <m/>
    <s v="S45 Financial Management"/>
    <m/>
    <m/>
    <s v="Conversion"/>
    <s v="D028 Financial Planning &amp; Budget"/>
    <s v="11 Operating Fund"/>
    <m/>
    <m/>
    <x v="0"/>
    <m/>
    <s v="FT Staff Salaried"/>
    <m/>
    <s v="5000:Salaries and Wages"/>
    <s v="02 - August"/>
  </r>
  <r>
    <s v="JE-000000030 - Saint Louis University - 08/31/2019"/>
    <s v="5133:Expense Recovery"/>
    <s v="11 Operating Fund"/>
    <x v="2"/>
    <s v="15 Institutional Support"/>
    <m/>
    <x v="5"/>
    <x v="4"/>
    <s v="SLUCare Recoveries (920700)"/>
    <s v="124504-920700"/>
    <d v="2019-08-31T00:00:00"/>
    <m/>
    <s v="JE-000000030"/>
    <m/>
    <s v="Conversion"/>
    <s v="Actuals"/>
    <n v="-18849.25"/>
    <m/>
    <s v="S45 Financial Management"/>
    <m/>
    <m/>
    <s v="Conversion"/>
    <s v="D012 VP and Chief Financial Officer"/>
    <s v="11 Operating Fund"/>
    <m/>
    <m/>
    <x v="0"/>
    <m/>
    <m/>
    <s v="SLUCare Recoveries (920700)"/>
    <s v="5133:Expense Recovery"/>
    <s v="02 - August"/>
  </r>
  <r>
    <s v="JE-000000030 - Saint Louis University - 08/31/2019"/>
    <s v="5112:Supplies"/>
    <s v="11 Operating Fund"/>
    <x v="2"/>
    <s v="15 Institutional Support"/>
    <m/>
    <x v="7"/>
    <x v="6"/>
    <m/>
    <s v="124504-756000"/>
    <d v="2019-08-31T00:00:00"/>
    <m/>
    <s v="JE-000000030"/>
    <m/>
    <s v="Conversion"/>
    <s v="Actuals"/>
    <n v="23.75"/>
    <m/>
    <s v="S45 Financial Management"/>
    <m/>
    <m/>
    <s v="Conversion"/>
    <s v="D012 VP and Chief Financial Officer"/>
    <s v="11 Operating Fund"/>
    <m/>
    <m/>
    <x v="0"/>
    <m/>
    <s v="Other Supplies"/>
    <m/>
    <s v="5112:Supplies"/>
    <s v="02 - August"/>
  </r>
  <r>
    <s v="JE-000000030 - Saint Louis University - 08/31/2019"/>
    <s v="5110:Printing and Duplicating"/>
    <s v="11 Operating Fund"/>
    <x v="2"/>
    <s v="15 Institutional Support"/>
    <m/>
    <x v="8"/>
    <x v="7"/>
    <m/>
    <s v="124504-744210"/>
    <d v="2019-08-31T00:00:00"/>
    <m/>
    <s v="JE-000000030"/>
    <m/>
    <s v="Conversion"/>
    <s v="Actuals"/>
    <n v="784.06"/>
    <m/>
    <s v="S45 Financial Management"/>
    <m/>
    <m/>
    <s v="Conversion"/>
    <s v="D012 VP and Chief Financial Officer"/>
    <s v="11 Operating Fund"/>
    <m/>
    <m/>
    <x v="0"/>
    <m/>
    <s v="Xerox Managed Print Services"/>
    <m/>
    <s v="5110:Printing and Duplicating"/>
    <s v="02 - August"/>
  </r>
  <r>
    <s v="JE-000000030 - Saint Louis University - 08/31/2019"/>
    <s v="5110:Printing and Duplicating"/>
    <s v="11 Operating Fund"/>
    <x v="2"/>
    <s v="15 Institutional Support"/>
    <m/>
    <x v="18"/>
    <x v="7"/>
    <m/>
    <s v="124504-744100"/>
    <d v="2019-08-31T00:00:00"/>
    <m/>
    <s v="JE-000000030"/>
    <m/>
    <s v="Conversion"/>
    <s v="Actuals"/>
    <n v="33"/>
    <m/>
    <s v="S45 Financial Management"/>
    <m/>
    <m/>
    <s v="Conversion"/>
    <s v="D012 VP and Chief Financial Officer"/>
    <s v="11 Operating Fund"/>
    <m/>
    <m/>
    <x v="0"/>
    <m/>
    <s v="Outside Printing"/>
    <m/>
    <s v="5110:Printing and Duplicating"/>
    <s v="02 - August"/>
  </r>
  <r>
    <s v="JE-000000030 - Saint Louis University - 08/31/2019"/>
    <s v="5105:Domestic Travel"/>
    <s v="11 Operating Fund"/>
    <x v="2"/>
    <s v="15 Institutional Support"/>
    <m/>
    <x v="25"/>
    <x v="14"/>
    <m/>
    <s v="124504-739606"/>
    <d v="2019-08-31T00:00:00"/>
    <m/>
    <s v="JE-000000030"/>
    <m/>
    <s v="Conversion"/>
    <s v="Actuals"/>
    <n v="108.13"/>
    <m/>
    <s v="S45 Financial Management"/>
    <m/>
    <m/>
    <s v="Conversion"/>
    <s v="D012 VP and Chief Financial Officer"/>
    <s v="11 Operating Fund"/>
    <m/>
    <m/>
    <x v="0"/>
    <m/>
    <s v="Transportation Domestic"/>
    <m/>
    <s v="5105:Domestic Travel"/>
    <s v="02 - August"/>
  </r>
  <r>
    <s v="JE-000000030 - Saint Louis University - 08/31/2019"/>
    <s v="5105:Domestic Travel"/>
    <s v="11 Operating Fund"/>
    <x v="2"/>
    <s v="15 Institutional Support"/>
    <m/>
    <x v="25"/>
    <x v="14"/>
    <m/>
    <s v="124504-739602"/>
    <d v="2019-08-31T00:00:00"/>
    <m/>
    <s v="JE-000000030"/>
    <m/>
    <s v="Conversion"/>
    <s v="Actuals"/>
    <n v="92.1"/>
    <m/>
    <s v="S45 Financial Management"/>
    <m/>
    <m/>
    <s v="Conversion"/>
    <s v="D012 VP and Chief Financial Officer"/>
    <s v="11 Operating Fund"/>
    <m/>
    <m/>
    <x v="0"/>
    <m/>
    <s v="Transportation Domestic"/>
    <m/>
    <s v="5105:Domestic Travel"/>
    <s v="02 - August"/>
  </r>
  <r>
    <s v="JE-000000030 - Saint Louis University - 08/31/2019"/>
    <s v="5105:Domestic Travel"/>
    <s v="11 Operating Fund"/>
    <x v="2"/>
    <s v="15 Institutional Support"/>
    <m/>
    <x v="26"/>
    <x v="14"/>
    <m/>
    <s v="124504-739401"/>
    <d v="2019-08-31T00:00:00"/>
    <m/>
    <s v="JE-000000030"/>
    <m/>
    <s v="Conversion"/>
    <s v="Actuals"/>
    <n v="338.98"/>
    <m/>
    <s v="S45 Financial Management"/>
    <m/>
    <m/>
    <s v="Conversion"/>
    <s v="D012 VP and Chief Financial Officer"/>
    <s v="11 Operating Fund"/>
    <m/>
    <m/>
    <x v="0"/>
    <m/>
    <s v="Meals Domestic"/>
    <m/>
    <s v="5105:Domestic Travel"/>
    <s v="02 - August"/>
  </r>
  <r>
    <s v="JE-000000030 - Saint Louis University - 08/31/2019"/>
    <s v="5105:Domestic Travel"/>
    <s v="11 Operating Fund"/>
    <x v="2"/>
    <s v="15 Institutional Support"/>
    <m/>
    <x v="26"/>
    <x v="14"/>
    <m/>
    <s v="124504-739400"/>
    <d v="2019-08-31T00:00:00"/>
    <m/>
    <s v="JE-000000030"/>
    <m/>
    <s v="Conversion"/>
    <s v="Actuals"/>
    <n v="338.26"/>
    <m/>
    <s v="S45 Financial Management"/>
    <m/>
    <m/>
    <s v="Conversion"/>
    <s v="D012 VP and Chief Financial Officer"/>
    <s v="11 Operating Fund"/>
    <m/>
    <m/>
    <x v="0"/>
    <m/>
    <s v="Meals Domestic"/>
    <m/>
    <s v="5105:Domestic Travel"/>
    <s v="02 - August"/>
  </r>
  <r>
    <s v="JE-000000030 - Saint Louis University - 08/31/2019"/>
    <s v="5105:Domestic Travel"/>
    <s v="11 Operating Fund"/>
    <x v="2"/>
    <s v="15 Institutional Support"/>
    <m/>
    <x v="29"/>
    <x v="14"/>
    <m/>
    <s v="124504-739201"/>
    <d v="2019-08-31T00:00:00"/>
    <m/>
    <s v="JE-000000030"/>
    <m/>
    <s v="Conversion"/>
    <s v="Actuals"/>
    <n v="1737.42"/>
    <m/>
    <s v="S45 Financial Management"/>
    <m/>
    <m/>
    <s v="Conversion"/>
    <s v="D012 VP and Chief Financial Officer"/>
    <s v="11 Operating Fund"/>
    <m/>
    <m/>
    <x v="0"/>
    <m/>
    <s v="Lodging Domestic"/>
    <m/>
    <s v="5105:Domestic Travel"/>
    <s v="02 - August"/>
  </r>
  <r>
    <s v="JE-000000030 - Saint Louis University - 08/31/2019"/>
    <s v="5104:Local Business"/>
    <s v="11 Operating Fund"/>
    <x v="2"/>
    <s v="15 Institutional Support"/>
    <m/>
    <x v="9"/>
    <x v="8"/>
    <m/>
    <s v="124504-737000"/>
    <d v="2019-08-31T00:00:00"/>
    <m/>
    <s v="JE-000000030"/>
    <m/>
    <s v="Conversion"/>
    <s v="Actuals"/>
    <n v="718.78"/>
    <m/>
    <s v="S45 Financial Management"/>
    <m/>
    <m/>
    <s v="Conversion"/>
    <s v="D012 VP and Chief Financial Officer"/>
    <s v="11 Operating Fund"/>
    <m/>
    <m/>
    <x v="0"/>
    <m/>
    <s v="Local Meals"/>
    <m/>
    <s v="5104:Local Business"/>
    <s v="02 - August"/>
  </r>
  <r>
    <s v="JE-000000030 - Saint Louis University - 08/31/2019"/>
    <s v="5104:Local Business"/>
    <s v="11 Operating Fund"/>
    <x v="2"/>
    <s v="15 Institutional Support"/>
    <m/>
    <x v="9"/>
    <x v="8"/>
    <m/>
    <s v="124504-736100"/>
    <d v="2019-08-31T00:00:00"/>
    <m/>
    <s v="JE-000000030"/>
    <m/>
    <s v="Conversion"/>
    <s v="Actuals"/>
    <n v="41.68"/>
    <m/>
    <s v="S45 Financial Management"/>
    <m/>
    <m/>
    <s v="Conversion"/>
    <s v="D012 VP and Chief Financial Officer"/>
    <s v="11 Operating Fund"/>
    <m/>
    <m/>
    <x v="0"/>
    <m/>
    <s v="Local Meals"/>
    <m/>
    <s v="5104:Local Business"/>
    <s v="02 - August"/>
  </r>
  <r>
    <s v="JE-000000030 - Saint Louis University - 08/31/2019"/>
    <s v="5102:Books,Subscriptions,Periodicals"/>
    <s v="11 Operating Fund"/>
    <x v="2"/>
    <s v="15 Institutional Support"/>
    <m/>
    <x v="10"/>
    <x v="9"/>
    <m/>
    <s v="124504-722400"/>
    <d v="2019-08-31T00:00:00"/>
    <m/>
    <s v="JE-000000030"/>
    <m/>
    <s v="Conversion"/>
    <s v="Actuals"/>
    <n v="15.6"/>
    <m/>
    <s v="S45 Financial Management"/>
    <m/>
    <m/>
    <s v="Conversion"/>
    <s v="D012 VP and Chief Financial Officer"/>
    <s v="11 Operating Fund"/>
    <m/>
    <m/>
    <x v="0"/>
    <m/>
    <s v="Subscriptions/Periodicals"/>
    <m/>
    <s v="5102:Books,Subscriptions,Periodicals"/>
    <s v="02 - August"/>
  </r>
  <r>
    <s v="JE-000000030 - Saint Louis University - 08/31/2019"/>
    <s v="5010:Fringe Benefits Allocated"/>
    <s v="11 Operating Fund"/>
    <x v="2"/>
    <s v="15 Institutional Support"/>
    <m/>
    <x v="1"/>
    <x v="1"/>
    <m/>
    <s v="124504-690000"/>
    <d v="2019-08-31T00:00:00"/>
    <m/>
    <s v="JE-000000030"/>
    <m/>
    <s v="Conversion"/>
    <s v="Actuals"/>
    <n v="15394.8"/>
    <m/>
    <s v="S45 Financial Management"/>
    <m/>
    <m/>
    <s v="Conversion"/>
    <s v="D012 VP and Chief Financial Officer"/>
    <s v="11 Operating Fund"/>
    <m/>
    <m/>
    <x v="0"/>
    <m/>
    <s v="Fringe Benefits Allocated"/>
    <m/>
    <s v="5010:Fringe Benefits Allocated"/>
    <s v="02 - August"/>
  </r>
  <r>
    <s v="JE-000000030 - Saint Louis University - 08/31/2019"/>
    <s v="5000:Salaries and Wages"/>
    <s v="11 Operating Fund"/>
    <x v="2"/>
    <s v="15 Institutional Support"/>
    <m/>
    <x v="3"/>
    <x v="3"/>
    <m/>
    <s v="124504-647000"/>
    <d v="2019-08-31T00:00:00"/>
    <m/>
    <s v="JE-000000030"/>
    <m/>
    <s v="Conversion"/>
    <s v="Actuals"/>
    <n v="45968.59"/>
    <m/>
    <s v="S45 Financial Management"/>
    <m/>
    <m/>
    <s v="Conversion"/>
    <s v="D012 VP and Chief Financial Officer"/>
    <s v="11 Operating Fund"/>
    <m/>
    <m/>
    <x v="0"/>
    <m/>
    <s v="FT Staff Salaried"/>
    <m/>
    <s v="5000:Salaries and Wages"/>
    <s v="02 - August"/>
  </r>
  <r>
    <s v="JE-000000030 - Saint Louis University - 08/31/2019"/>
    <s v="5000:Salaries and Wages"/>
    <s v="11 Operating Fund"/>
    <x v="2"/>
    <s v="15 Institutional Support"/>
    <m/>
    <x v="4"/>
    <x v="3"/>
    <m/>
    <s v="124504-643000"/>
    <d v="2019-08-31T00:00:00"/>
    <m/>
    <s v="JE-000000030"/>
    <m/>
    <s v="Conversion"/>
    <s v="Actuals"/>
    <n v="700"/>
    <m/>
    <s v="S45 Financial Management"/>
    <m/>
    <m/>
    <s v="Conversion"/>
    <s v="D012 VP and Chief Financial Officer"/>
    <s v="11 Operating Fund"/>
    <m/>
    <m/>
    <x v="0"/>
    <m/>
    <s v="FT Staff Supplemental Pay"/>
    <m/>
    <s v="5000:Salaries and Wages"/>
    <s v="02 - August"/>
  </r>
  <r>
    <s v="JE-000000030 - Saint Louis University - 08/31/2019"/>
    <s v="5133:Expense Recovery"/>
    <s v="11 Operating Fund"/>
    <x v="3"/>
    <s v="15 Institutional Support"/>
    <m/>
    <x v="5"/>
    <x v="4"/>
    <s v="External Expense Recovery (920600)"/>
    <s v="124503-920600"/>
    <d v="2019-08-31T00:00:00"/>
    <m/>
    <s v="JE-000000030"/>
    <m/>
    <s v="Conversion"/>
    <s v="Actuals"/>
    <n v="-1500"/>
    <m/>
    <s v="S45 Financial Management"/>
    <m/>
    <m/>
    <s v="Conversion"/>
    <s v="D060 Business Services"/>
    <s v="11 Operating Fund"/>
    <m/>
    <m/>
    <x v="0"/>
    <m/>
    <m/>
    <s v="External Expense Recovery (920600)"/>
    <s v="5133:Expense Recovery"/>
    <s v="02 - August"/>
  </r>
  <r>
    <s v="JE-000000030 - Saint Louis University - 08/31/2019"/>
    <s v="5112:Supplies"/>
    <s v="11 Operating Fund"/>
    <x v="3"/>
    <s v="15 Institutional Support"/>
    <m/>
    <x v="21"/>
    <x v="6"/>
    <m/>
    <s v="124503-751000"/>
    <d v="2019-08-31T00:00:00"/>
    <m/>
    <s v="JE-000000030"/>
    <m/>
    <s v="Conversion"/>
    <s v="Actuals"/>
    <n v="44.61"/>
    <m/>
    <s v="S45 Financial Management"/>
    <m/>
    <m/>
    <s v="Conversion"/>
    <s v="D060 Business Services"/>
    <s v="11 Operating Fund"/>
    <m/>
    <m/>
    <x v="0"/>
    <m/>
    <s v="Office Supplies"/>
    <m/>
    <s v="5112:Supplies"/>
    <s v="02 - August"/>
  </r>
  <r>
    <s v="JE-000000030 - Saint Louis University - 08/31/2019"/>
    <s v="5010:Fringe Benefits Allocated"/>
    <s v="11 Operating Fund"/>
    <x v="3"/>
    <s v="15 Institutional Support"/>
    <m/>
    <x v="1"/>
    <x v="1"/>
    <m/>
    <s v="124503-690000"/>
    <d v="2019-08-31T00:00:00"/>
    <m/>
    <s v="JE-000000030"/>
    <m/>
    <s v="Conversion"/>
    <s v="Actuals"/>
    <n v="12441.05"/>
    <m/>
    <s v="S45 Financial Management"/>
    <m/>
    <m/>
    <s v="Conversion"/>
    <s v="D060 Business Services"/>
    <s v="11 Operating Fund"/>
    <m/>
    <m/>
    <x v="0"/>
    <m/>
    <s v="Fringe Benefits Allocated"/>
    <m/>
    <s v="5010:Fringe Benefits Allocated"/>
    <s v="02 - August"/>
  </r>
  <r>
    <s v="JE-000000030 - Saint Louis University - 08/31/2019"/>
    <s v="5000:Salaries and Wages"/>
    <s v="11 Operating Fund"/>
    <x v="3"/>
    <s v="15 Institutional Support"/>
    <m/>
    <x v="3"/>
    <x v="3"/>
    <m/>
    <s v="124503-647000"/>
    <d v="2019-08-31T00:00:00"/>
    <m/>
    <s v="JE-000000030"/>
    <m/>
    <s v="Conversion"/>
    <s v="Actuals"/>
    <n v="37416.67"/>
    <m/>
    <s v="S45 Financial Management"/>
    <m/>
    <m/>
    <s v="Conversion"/>
    <s v="D060 Business Services"/>
    <s v="11 Operating Fund"/>
    <m/>
    <m/>
    <x v="0"/>
    <m/>
    <s v="FT Staff Salaried"/>
    <m/>
    <s v="5000:Salaries and Wages"/>
    <s v="02 - August"/>
  </r>
  <r>
    <s v="JE-000000030 - Saint Louis University - 08/31/2019"/>
    <s v="5129:Taxes"/>
    <s v="11 Operating Fund"/>
    <x v="4"/>
    <s v="15 Institutional Support"/>
    <m/>
    <x v="34"/>
    <x v="17"/>
    <m/>
    <s v="124502-784040"/>
    <d v="2019-08-31T00:00:00"/>
    <m/>
    <s v="JE-000000030"/>
    <m/>
    <s v="Conversion"/>
    <s v="Actuals"/>
    <n v="85"/>
    <m/>
    <s v="S45 Financial Management"/>
    <m/>
    <m/>
    <s v="Conversion"/>
    <s v="D010 Controller"/>
    <s v="11 Operating Fund"/>
    <m/>
    <m/>
    <x v="0"/>
    <m/>
    <s v="Taxes(Non Fringe)"/>
    <m/>
    <s v="5129:Taxes"/>
    <s v="02 - August"/>
  </r>
  <r>
    <s v="JE-000000030 - Saint Louis University - 08/31/2019"/>
    <s v="5120:Inter-Departmental Services"/>
    <s v="11 Operating Fund"/>
    <x v="4"/>
    <s v="15 Institutional Support"/>
    <m/>
    <x v="17"/>
    <x v="0"/>
    <m/>
    <s v="124502-771100"/>
    <d v="2019-08-31T00:00:00"/>
    <m/>
    <s v="JE-000000030"/>
    <m/>
    <s v="Conversion"/>
    <s v="Actuals"/>
    <n v="1132.1099999999999"/>
    <m/>
    <s v="S45 Financial Management"/>
    <m/>
    <m/>
    <s v="Conversion"/>
    <s v="D010 Controller"/>
    <s v="11 Operating Fund"/>
    <m/>
    <m/>
    <x v="0"/>
    <m/>
    <s v="Mail Room"/>
    <m/>
    <s v="5120:Inter-Departmental Services"/>
    <s v="02 - August"/>
  </r>
  <r>
    <s v="JE-000000030 - Saint Louis University - 08/31/2019"/>
    <s v="5113:Furniture and Equipment"/>
    <s v="11 Operating Fund"/>
    <x v="4"/>
    <s v="15 Institutional Support"/>
    <m/>
    <x v="6"/>
    <x v="5"/>
    <m/>
    <s v="124502-757500"/>
    <d v="2019-08-31T00:00:00"/>
    <m/>
    <s v="JE-000000030"/>
    <m/>
    <s v="Conversion"/>
    <s v="Actuals"/>
    <n v="54.08"/>
    <m/>
    <s v="S45 Financial Management"/>
    <m/>
    <m/>
    <s v="Conversion"/>
    <s v="D010 Controller"/>
    <s v="11 Operating Fund"/>
    <m/>
    <m/>
    <x v="0"/>
    <m/>
    <s v="Computer Equipment/Software"/>
    <m/>
    <s v="5113:Furniture and Equipment"/>
    <s v="02 - August"/>
  </r>
  <r>
    <s v="JE-000000030 - Saint Louis University - 08/31/2019"/>
    <s v="5112:Supplies"/>
    <s v="11 Operating Fund"/>
    <x v="4"/>
    <s v="15 Institutional Support"/>
    <m/>
    <x v="21"/>
    <x v="6"/>
    <m/>
    <s v="124502-751000"/>
    <d v="2019-08-31T00:00:00"/>
    <m/>
    <s v="JE-000000030"/>
    <m/>
    <s v="Conversion"/>
    <s v="Actuals"/>
    <n v="630.28"/>
    <m/>
    <s v="S45 Financial Management"/>
    <m/>
    <m/>
    <s v="Conversion"/>
    <s v="D010 Controller"/>
    <s v="11 Operating Fund"/>
    <m/>
    <m/>
    <x v="0"/>
    <m/>
    <s v="Office Supplies"/>
    <m/>
    <s v="5112:Supplies"/>
    <s v="02 - August"/>
  </r>
  <r>
    <s v="JE-000000030 - Saint Louis University - 08/31/2019"/>
    <s v="5107:Purchased Services"/>
    <s v="11 Operating Fund"/>
    <x v="4"/>
    <s v="15 Institutional Support"/>
    <m/>
    <x v="35"/>
    <x v="18"/>
    <m/>
    <s v="124502-741000"/>
    <d v="2019-08-31T00:00:00"/>
    <m/>
    <s v="JE-000000030"/>
    <m/>
    <s v="Conversion"/>
    <s v="Actuals"/>
    <n v="5161.6000000000004"/>
    <m/>
    <s v="S45 Financial Management"/>
    <m/>
    <m/>
    <s v="Conversion"/>
    <s v="D010 Controller"/>
    <s v="11 Operating Fund"/>
    <m/>
    <m/>
    <x v="0"/>
    <m/>
    <s v="Professional Service"/>
    <m/>
    <s v="5107:Purchased Services"/>
    <s v="02 - August"/>
  </r>
  <r>
    <s v="JE-000000030 - Saint Louis University - 08/31/2019"/>
    <s v="5104:Local Business"/>
    <s v="11 Operating Fund"/>
    <x v="4"/>
    <s v="15 Institutional Support"/>
    <m/>
    <x v="9"/>
    <x v="8"/>
    <m/>
    <s v="124502-737000"/>
    <d v="2019-08-31T00:00:00"/>
    <m/>
    <s v="JE-000000030"/>
    <m/>
    <s v="Conversion"/>
    <s v="Actuals"/>
    <n v="258.45999999999998"/>
    <m/>
    <s v="S45 Financial Management"/>
    <m/>
    <m/>
    <s v="Conversion"/>
    <s v="D010 Controller"/>
    <s v="11 Operating Fund"/>
    <m/>
    <m/>
    <x v="0"/>
    <m/>
    <s v="Local Meals"/>
    <m/>
    <s v="5104:Local Business"/>
    <s v="02 - August"/>
  </r>
  <r>
    <s v="JE-000000030 - Saint Louis University - 08/31/2019"/>
    <s v="5010:Fringe Benefits Allocated"/>
    <s v="11 Operating Fund"/>
    <x v="4"/>
    <s v="15 Institutional Support"/>
    <m/>
    <x v="1"/>
    <x v="1"/>
    <m/>
    <s v="124502-690000"/>
    <d v="2019-08-31T00:00:00"/>
    <m/>
    <s v="JE-000000030"/>
    <m/>
    <s v="Conversion"/>
    <s v="Actuals"/>
    <n v="30611.55"/>
    <m/>
    <s v="S45 Financial Management"/>
    <m/>
    <m/>
    <s v="Conversion"/>
    <s v="D010 Controller"/>
    <s v="11 Operating Fund"/>
    <m/>
    <m/>
    <x v="0"/>
    <m/>
    <s v="Fringe Benefits Allocated"/>
    <m/>
    <s v="5010:Fringe Benefits Allocated"/>
    <s v="02 - August"/>
  </r>
  <r>
    <s v="JE-000000030 - Saint Louis University - 08/31/2019"/>
    <s v="5000:Salaries and Wages"/>
    <s v="11 Operating Fund"/>
    <x v="4"/>
    <s v="15 Institutional Support"/>
    <m/>
    <x v="30"/>
    <x v="16"/>
    <m/>
    <s v="124502-661000"/>
    <d v="2019-08-31T00:00:00"/>
    <m/>
    <s v="JE-000000030"/>
    <m/>
    <s v="Conversion"/>
    <s v="Actuals"/>
    <n v="335.4"/>
    <m/>
    <s v="S45 Financial Management"/>
    <m/>
    <m/>
    <s v="Conversion"/>
    <s v="D010 Controller"/>
    <s v="11 Operating Fund"/>
    <m/>
    <m/>
    <x v="0"/>
    <m/>
    <s v="Student Labor General"/>
    <m/>
    <s v="5000:Salaries and Wages"/>
    <s v="02 - August"/>
  </r>
  <r>
    <s v="JE-000000030 - Saint Louis University - 08/31/2019"/>
    <s v="5000:Salaries and Wages"/>
    <s v="11 Operating Fund"/>
    <x v="4"/>
    <s v="15 Institutional Support"/>
    <m/>
    <x v="3"/>
    <x v="3"/>
    <m/>
    <s v="124502-647000"/>
    <d v="2019-08-31T00:00:00"/>
    <m/>
    <s v="JE-000000030"/>
    <m/>
    <s v="Conversion"/>
    <s v="Actuals"/>
    <n v="76114.94"/>
    <m/>
    <s v="S45 Financial Management"/>
    <m/>
    <m/>
    <s v="Conversion"/>
    <s v="D010 Controller"/>
    <s v="11 Operating Fund"/>
    <m/>
    <m/>
    <x v="0"/>
    <m/>
    <s v="FT Staff Salaried"/>
    <m/>
    <s v="5000:Salaries and Wages"/>
    <s v="02 - August"/>
  </r>
  <r>
    <s v="JE-000000030 - Saint Louis University - 08/31/2019"/>
    <s v="5000:Salaries and Wages"/>
    <s v="11 Operating Fund"/>
    <x v="4"/>
    <s v="15 Institutional Support"/>
    <m/>
    <x v="19"/>
    <x v="3"/>
    <m/>
    <s v="124502-641000"/>
    <d v="2019-08-31T00:00:00"/>
    <m/>
    <s v="JE-000000030"/>
    <m/>
    <s v="Conversion"/>
    <s v="Actuals"/>
    <n v="15949.87"/>
    <m/>
    <s v="S45 Financial Management"/>
    <m/>
    <m/>
    <s v="Conversion"/>
    <s v="D010 Controller"/>
    <s v="11 Operating Fund"/>
    <m/>
    <m/>
    <x v="0"/>
    <m/>
    <s v="FT Staff Hourly"/>
    <m/>
    <s v="5000:Salaries and Wages"/>
    <s v="02 - August"/>
  </r>
  <r>
    <s v="JE-000000030 - Saint Louis University - 08/31/2019"/>
    <s v="5120:Inter-Departmental Services"/>
    <s v="11 Operating Fund"/>
    <x v="5"/>
    <s v="15 Institutional Support"/>
    <m/>
    <x v="17"/>
    <x v="0"/>
    <m/>
    <s v="124501-771100"/>
    <d v="2019-08-31T00:00:00"/>
    <m/>
    <s v="JE-000000030"/>
    <m/>
    <s v="Conversion"/>
    <s v="Actuals"/>
    <n v="0.96"/>
    <m/>
    <s v="S45 Financial Management"/>
    <m/>
    <m/>
    <s v="Conversion"/>
    <s v="D020 Treasury &amp; Investments"/>
    <s v="11 Operating Fund"/>
    <m/>
    <m/>
    <x v="0"/>
    <m/>
    <s v="Mail Room"/>
    <m/>
    <s v="5120:Inter-Departmental Services"/>
    <s v="02 - August"/>
  </r>
  <r>
    <s v="JE-000000030 - Saint Louis University - 08/31/2019"/>
    <s v="5120:Inter-Departmental Services"/>
    <s v="11 Operating Fund"/>
    <x v="5"/>
    <s v="15 Institutional Support"/>
    <m/>
    <x v="39"/>
    <x v="0"/>
    <m/>
    <s v="124501-771008"/>
    <d v="2019-08-31T00:00:00"/>
    <m/>
    <s v="JE-000000030"/>
    <m/>
    <s v="Conversion"/>
    <s v="Actuals"/>
    <n v="334"/>
    <m/>
    <s v="S45 Financial Management"/>
    <m/>
    <m/>
    <s v="Conversion"/>
    <s v="D020 Treasury &amp; Investments"/>
    <s v="11 Operating Fund"/>
    <m/>
    <m/>
    <x v="0"/>
    <m/>
    <s v="Employment"/>
    <m/>
    <s v="5120:Inter-Departmental Services"/>
    <s v="02 - August"/>
  </r>
  <r>
    <s v="JE-000000030 - Saint Louis University - 08/31/2019"/>
    <s v="5112:Supplies"/>
    <s v="11 Operating Fund"/>
    <x v="5"/>
    <s v="15 Institutional Support"/>
    <m/>
    <x v="21"/>
    <x v="6"/>
    <m/>
    <s v="124501-751000"/>
    <d v="2019-08-31T00:00:00"/>
    <m/>
    <s v="JE-000000030"/>
    <m/>
    <s v="Conversion"/>
    <s v="Actuals"/>
    <n v="141.41"/>
    <m/>
    <s v="S45 Financial Management"/>
    <m/>
    <m/>
    <s v="Conversion"/>
    <s v="D020 Treasury &amp; Investments"/>
    <s v="11 Operating Fund"/>
    <m/>
    <m/>
    <x v="0"/>
    <m/>
    <s v="Office Supplies"/>
    <m/>
    <s v="5112:Supplies"/>
    <s v="02 - August"/>
  </r>
  <r>
    <s v="JE-000000031 - Saint Louis University - 07/31/2019"/>
    <s v="5120:Inter-Departmental Services"/>
    <s v="11 Operating Fund"/>
    <x v="0"/>
    <s v="15 Institutional Support"/>
    <m/>
    <x v="0"/>
    <x v="0"/>
    <m/>
    <s v="124513-771011"/>
    <d v="2019-07-31T00:00:00"/>
    <m/>
    <s v="JE-000000031"/>
    <m/>
    <s v="Conversion"/>
    <s v="Actuals"/>
    <n v="20"/>
    <m/>
    <s v="S45 Financial Management"/>
    <m/>
    <m/>
    <s v="Conversion"/>
    <s v="D308 Shared Services"/>
    <s v="11 Operating Fund"/>
    <m/>
    <m/>
    <x v="0"/>
    <m/>
    <s v="Telephone Charges"/>
    <m/>
    <s v="5120:Inter-Departmental Services"/>
    <s v="01 - July"/>
  </r>
  <r>
    <s v="JE-000000031 - Saint Louis University - 07/31/2019"/>
    <s v="5010:Fringe Benefits Allocated"/>
    <s v="11 Operating Fund"/>
    <x v="0"/>
    <s v="15 Institutional Support"/>
    <m/>
    <x v="1"/>
    <x v="1"/>
    <m/>
    <s v="124513-690000"/>
    <d v="2019-07-31T00:00:00"/>
    <m/>
    <s v="JE-000000031"/>
    <m/>
    <s v="Conversion"/>
    <s v="Actuals"/>
    <n v="9225.82"/>
    <m/>
    <s v="S45 Financial Management"/>
    <m/>
    <m/>
    <s v="Conversion"/>
    <s v="D308 Shared Services"/>
    <s v="11 Operating Fund"/>
    <m/>
    <m/>
    <x v="0"/>
    <m/>
    <s v="Fringe Benefits Allocated"/>
    <m/>
    <s v="5010:Fringe Benefits Allocated"/>
    <s v="01 - July"/>
  </r>
  <r>
    <s v="JE-000000031 - Saint Louis University - 07/31/2019"/>
    <s v="5000:Salaries and Wages"/>
    <s v="11 Operating Fund"/>
    <x v="0"/>
    <s v="15 Institutional Support"/>
    <m/>
    <x v="2"/>
    <x v="2"/>
    <m/>
    <s v="124513-651000"/>
    <d v="2019-07-31T00:00:00"/>
    <m/>
    <s v="JE-000000031"/>
    <m/>
    <s v="Conversion"/>
    <s v="Actuals"/>
    <n v="2274.67"/>
    <m/>
    <s v="S45 Financial Management"/>
    <m/>
    <m/>
    <s v="Conversion"/>
    <s v="D308 Shared Services"/>
    <s v="11 Operating Fund"/>
    <m/>
    <m/>
    <x v="0"/>
    <m/>
    <s v="PT Staff Hourly"/>
    <m/>
    <s v="5000:Salaries and Wages"/>
    <s v="01 - July"/>
  </r>
  <r>
    <s v="JE-000000031 - Saint Louis University - 07/31/2019"/>
    <s v="5000:Salaries and Wages"/>
    <s v="11 Operating Fund"/>
    <x v="0"/>
    <s v="15 Institutional Support"/>
    <m/>
    <x v="3"/>
    <x v="3"/>
    <m/>
    <s v="124513-647000"/>
    <d v="2019-07-31T00:00:00"/>
    <m/>
    <s v="JE-000000031"/>
    <m/>
    <s v="Conversion"/>
    <s v="Actuals"/>
    <n v="26669.34"/>
    <m/>
    <s v="S45 Financial Management"/>
    <m/>
    <m/>
    <s v="Conversion"/>
    <s v="D308 Shared Services"/>
    <s v="11 Operating Fund"/>
    <m/>
    <m/>
    <x v="0"/>
    <m/>
    <s v="FT Staff Salaried"/>
    <m/>
    <s v="5000:Salaries and Wages"/>
    <s v="01 - July"/>
  </r>
  <r>
    <s v="JE-000000031 - Saint Louis University - 07/31/2019"/>
    <s v="5120:Inter-Departmental Services"/>
    <s v="11 Operating Fund"/>
    <x v="1"/>
    <s v="15 Institutional Support"/>
    <m/>
    <x v="0"/>
    <x v="0"/>
    <m/>
    <s v="124505-771011"/>
    <d v="2019-07-31T00:00:00"/>
    <m/>
    <s v="JE-000000031"/>
    <m/>
    <s v="Conversion"/>
    <s v="Actuals"/>
    <n v="20"/>
    <m/>
    <s v="S45 Financial Management"/>
    <m/>
    <m/>
    <s v="Conversion"/>
    <s v="D028 Financial Planning &amp; Budget"/>
    <s v="11 Operating Fund"/>
    <m/>
    <m/>
    <x v="0"/>
    <m/>
    <s v="Telephone Charges"/>
    <m/>
    <s v="5120:Inter-Departmental Services"/>
    <s v="01 - July"/>
  </r>
  <r>
    <s v="JE-000000031 - Saint Louis University - 07/31/2019"/>
    <s v="5105:Domestic Travel"/>
    <s v="11 Operating Fund"/>
    <x v="1"/>
    <s v="15 Institutional Support"/>
    <m/>
    <x v="25"/>
    <x v="14"/>
    <m/>
    <s v="124505-739606"/>
    <d v="2019-07-31T00:00:00"/>
    <m/>
    <s v="JE-000000031"/>
    <m/>
    <s v="Conversion"/>
    <s v="Actuals"/>
    <n v="64.37"/>
    <m/>
    <s v="S45 Financial Management"/>
    <m/>
    <m/>
    <s v="Conversion"/>
    <s v="D028 Financial Planning &amp; Budget"/>
    <s v="11 Operating Fund"/>
    <m/>
    <m/>
    <x v="0"/>
    <m/>
    <s v="Transportation Domestic"/>
    <m/>
    <s v="5105:Domestic Travel"/>
    <s v="01 - July"/>
  </r>
  <r>
    <s v="JE-000000031 - Saint Louis University - 07/31/2019"/>
    <s v="5105:Domestic Travel"/>
    <s v="11 Operating Fund"/>
    <x v="1"/>
    <s v="15 Institutional Support"/>
    <m/>
    <x v="25"/>
    <x v="14"/>
    <m/>
    <s v="124505-739605"/>
    <d v="2019-07-31T00:00:00"/>
    <m/>
    <s v="JE-000000031"/>
    <m/>
    <s v="Conversion"/>
    <s v="Actuals"/>
    <n v="89"/>
    <m/>
    <s v="S45 Financial Management"/>
    <m/>
    <m/>
    <s v="Conversion"/>
    <s v="D028 Financial Planning &amp; Budget"/>
    <s v="11 Operating Fund"/>
    <m/>
    <m/>
    <x v="0"/>
    <m/>
    <s v="Transportation Domestic"/>
    <m/>
    <s v="5105:Domestic Travel"/>
    <s v="01 - July"/>
  </r>
  <r>
    <s v="JE-000000031 - Saint Louis University - 07/31/2019"/>
    <s v="5105:Domestic Travel"/>
    <s v="11 Operating Fund"/>
    <x v="1"/>
    <s v="15 Institutional Support"/>
    <m/>
    <x v="26"/>
    <x v="14"/>
    <m/>
    <s v="124505-739401"/>
    <d v="2019-07-31T00:00:00"/>
    <m/>
    <s v="JE-000000031"/>
    <m/>
    <s v="Conversion"/>
    <s v="Actuals"/>
    <n v="1672.89"/>
    <m/>
    <s v="S45 Financial Management"/>
    <m/>
    <m/>
    <s v="Conversion"/>
    <s v="D028 Financial Planning &amp; Budget"/>
    <s v="11 Operating Fund"/>
    <m/>
    <m/>
    <x v="0"/>
    <m/>
    <s v="Meals Domestic"/>
    <m/>
    <s v="5105:Domestic Travel"/>
    <s v="01 - July"/>
  </r>
  <r>
    <s v="JE-000000031 - Saint Louis University - 07/31/2019"/>
    <s v="5105:Domestic Travel"/>
    <s v="11 Operating Fund"/>
    <x v="1"/>
    <s v="15 Institutional Support"/>
    <m/>
    <x v="26"/>
    <x v="14"/>
    <m/>
    <s v="124505-739400"/>
    <d v="2019-07-31T00:00:00"/>
    <m/>
    <s v="JE-000000031"/>
    <m/>
    <s v="Conversion"/>
    <s v="Actuals"/>
    <n v="45.26"/>
    <m/>
    <s v="S45 Financial Management"/>
    <m/>
    <m/>
    <s v="Conversion"/>
    <s v="D028 Financial Planning &amp; Budget"/>
    <s v="11 Operating Fund"/>
    <m/>
    <m/>
    <x v="0"/>
    <m/>
    <s v="Meals Domestic"/>
    <m/>
    <s v="5105:Domestic Travel"/>
    <s v="01 - July"/>
  </r>
  <r>
    <s v="JE-000000031 - Saint Louis University - 07/31/2019"/>
    <s v="5105:Domestic Travel"/>
    <s v="11 Operating Fund"/>
    <x v="1"/>
    <s v="15 Institutional Support"/>
    <m/>
    <x v="29"/>
    <x v="14"/>
    <m/>
    <s v="124505-739201"/>
    <d v="2019-07-31T00:00:00"/>
    <m/>
    <s v="JE-000000031"/>
    <m/>
    <s v="Conversion"/>
    <s v="Actuals"/>
    <n v="776.85"/>
    <m/>
    <s v="S45 Financial Management"/>
    <m/>
    <m/>
    <s v="Conversion"/>
    <s v="D028 Financial Planning &amp; Budget"/>
    <s v="11 Operating Fund"/>
    <m/>
    <m/>
    <x v="0"/>
    <m/>
    <s v="Lodging Domestic"/>
    <m/>
    <s v="5105:Domestic Travel"/>
    <s v="01 - July"/>
  </r>
  <r>
    <s v="JE-000000031 - Saint Louis University - 07/31/2019"/>
    <s v="5101:Dues &amp; Memberships"/>
    <s v="11 Operating Fund"/>
    <x v="1"/>
    <s v="15 Institutional Support"/>
    <m/>
    <x v="40"/>
    <x v="21"/>
    <m/>
    <s v="124505-721200"/>
    <d v="2019-07-31T00:00:00"/>
    <m/>
    <s v="JE-000000031"/>
    <m/>
    <s v="Conversion"/>
    <s v="Actuals"/>
    <n v="20"/>
    <m/>
    <s v="S45 Financial Management"/>
    <m/>
    <m/>
    <s v="Conversion"/>
    <s v="D028 Financial Planning &amp; Budget"/>
    <s v="11 Operating Fund"/>
    <m/>
    <m/>
    <x v="0"/>
    <m/>
    <s v="Permits/Licenses/Abstracts"/>
    <m/>
    <s v="5101:Dues &amp; Memberships"/>
    <s v="01 - July"/>
  </r>
  <r>
    <s v="JE-000000031 - Saint Louis University - 07/31/2019"/>
    <s v="5010:Fringe Benefits Allocated"/>
    <s v="11 Operating Fund"/>
    <x v="1"/>
    <s v="15 Institutional Support"/>
    <m/>
    <x v="1"/>
    <x v="1"/>
    <m/>
    <s v="124505-690000"/>
    <d v="2019-07-31T00:00:00"/>
    <m/>
    <s v="JE-000000031"/>
    <m/>
    <s v="Conversion"/>
    <s v="Actuals"/>
    <n v="11968.34"/>
    <m/>
    <s v="S45 Financial Management"/>
    <m/>
    <m/>
    <s v="Conversion"/>
    <s v="D028 Financial Planning &amp; Budget"/>
    <s v="11 Operating Fund"/>
    <m/>
    <m/>
    <x v="0"/>
    <m/>
    <s v="Fringe Benefits Allocated"/>
    <m/>
    <s v="5010:Fringe Benefits Allocated"/>
    <s v="01 - July"/>
  </r>
  <r>
    <s v="JE-000000031 - Saint Louis University - 07/31/2019"/>
    <s v="5000:Salaries and Wages"/>
    <s v="11 Operating Fund"/>
    <x v="1"/>
    <s v="15 Institutional Support"/>
    <m/>
    <x v="3"/>
    <x v="3"/>
    <m/>
    <s v="124505-647000"/>
    <d v="2019-07-31T00:00:00"/>
    <m/>
    <s v="JE-000000031"/>
    <m/>
    <s v="Conversion"/>
    <s v="Actuals"/>
    <n v="35995.01"/>
    <m/>
    <s v="S45 Financial Management"/>
    <m/>
    <m/>
    <s v="Conversion"/>
    <s v="D028 Financial Planning &amp; Budget"/>
    <s v="11 Operating Fund"/>
    <m/>
    <m/>
    <x v="0"/>
    <m/>
    <s v="FT Staff Salaried"/>
    <m/>
    <s v="5000:Salaries and Wages"/>
    <s v="01 - July"/>
  </r>
  <r>
    <s v="JE-000000031 - Saint Louis University - 07/31/2019"/>
    <s v="5133:Expense Recovery"/>
    <s v="11 Operating Fund"/>
    <x v="2"/>
    <s v="15 Institutional Support"/>
    <m/>
    <x v="5"/>
    <x v="4"/>
    <s v="SLUCare Recoveries (920700)"/>
    <s v="124504-920700"/>
    <d v="2019-07-31T00:00:00"/>
    <m/>
    <s v="JE-000000031"/>
    <m/>
    <s v="Conversion"/>
    <s v="Actuals"/>
    <n v="-18849.25"/>
    <m/>
    <s v="S45 Financial Management"/>
    <m/>
    <m/>
    <s v="Conversion"/>
    <s v="D012 VP and Chief Financial Officer"/>
    <s v="11 Operating Fund"/>
    <m/>
    <m/>
    <x v="0"/>
    <m/>
    <m/>
    <s v="SLUCare Recoveries (920700)"/>
    <s v="5133:Expense Recovery"/>
    <s v="01 - July"/>
  </r>
  <r>
    <s v="JE-000000031 - Saint Louis University - 07/31/2019"/>
    <s v="5120:Inter-Departmental Services"/>
    <s v="11 Operating Fund"/>
    <x v="2"/>
    <s v="15 Institutional Support"/>
    <m/>
    <x v="0"/>
    <x v="0"/>
    <m/>
    <s v="124504-771011"/>
    <d v="2019-07-31T00:00:00"/>
    <m/>
    <s v="JE-000000031"/>
    <m/>
    <s v="Conversion"/>
    <s v="Actuals"/>
    <n v="80"/>
    <m/>
    <s v="S45 Financial Management"/>
    <m/>
    <m/>
    <s v="Conversion"/>
    <s v="D012 VP and Chief Financial Officer"/>
    <s v="11 Operating Fund"/>
    <m/>
    <m/>
    <x v="0"/>
    <m/>
    <s v="Telephone Charges"/>
    <m/>
    <s v="5120:Inter-Departmental Services"/>
    <s v="01 - July"/>
  </r>
  <r>
    <s v="JE-000000031 - Saint Louis University - 07/31/2019"/>
    <s v="5113:Furniture and Equipment"/>
    <s v="11 Operating Fund"/>
    <x v="2"/>
    <s v="15 Institutional Support"/>
    <m/>
    <x v="6"/>
    <x v="5"/>
    <m/>
    <s v="124504-757500"/>
    <d v="2019-07-31T00:00:00"/>
    <m/>
    <s v="JE-000000031"/>
    <m/>
    <s v="Conversion"/>
    <s v="Actuals"/>
    <n v="2494.54"/>
    <m/>
    <s v="S45 Financial Management"/>
    <m/>
    <m/>
    <s v="Conversion"/>
    <s v="D012 VP and Chief Financial Officer"/>
    <s v="11 Operating Fund"/>
    <m/>
    <m/>
    <x v="0"/>
    <m/>
    <s v="Computer Equipment/Software"/>
    <m/>
    <s v="5113:Furniture and Equipment"/>
    <s v="01 - July"/>
  </r>
  <r>
    <s v="JE-000000031 - Saint Louis University - 07/31/2019"/>
    <s v="5112:Supplies"/>
    <s v="11 Operating Fund"/>
    <x v="2"/>
    <s v="15 Institutional Support"/>
    <m/>
    <x v="7"/>
    <x v="6"/>
    <m/>
    <s v="124504-756000"/>
    <d v="2019-07-31T00:00:00"/>
    <m/>
    <s v="JE-000000031"/>
    <m/>
    <s v="Conversion"/>
    <s v="Actuals"/>
    <n v="399.7"/>
    <m/>
    <s v="S45 Financial Management"/>
    <m/>
    <m/>
    <s v="Conversion"/>
    <s v="D012 VP and Chief Financial Officer"/>
    <s v="11 Operating Fund"/>
    <m/>
    <m/>
    <x v="0"/>
    <m/>
    <s v="Other Supplies"/>
    <m/>
    <s v="5112:Supplies"/>
    <s v="01 - July"/>
  </r>
  <r>
    <s v="JE-000000031 - Saint Louis University - 07/31/2019"/>
    <s v="5110:Printing and Duplicating"/>
    <s v="11 Operating Fund"/>
    <x v="2"/>
    <s v="15 Institutional Support"/>
    <m/>
    <x v="8"/>
    <x v="7"/>
    <m/>
    <s v="124504-744210"/>
    <d v="2019-07-31T00:00:00"/>
    <m/>
    <s v="JE-000000031"/>
    <m/>
    <s v="Conversion"/>
    <s v="Actuals"/>
    <n v="-1370.82"/>
    <m/>
    <s v="S45 Financial Management"/>
    <m/>
    <m/>
    <s v="Conversion"/>
    <s v="D012 VP and Chief Financial Officer"/>
    <s v="11 Operating Fund"/>
    <m/>
    <m/>
    <x v="0"/>
    <m/>
    <s v="Xerox Managed Print Services"/>
    <m/>
    <s v="5110:Printing and Duplicating"/>
    <s v="01 - July"/>
  </r>
  <r>
    <s v="JE-000000031 - Saint Louis University - 07/31/2019"/>
    <s v="5105:Domestic Travel"/>
    <s v="11 Operating Fund"/>
    <x v="2"/>
    <s v="15 Institutional Support"/>
    <m/>
    <x v="41"/>
    <x v="14"/>
    <m/>
    <s v="124504-739300"/>
    <d v="2019-07-31T00:00:00"/>
    <m/>
    <s v="JE-000000031"/>
    <m/>
    <s v="Conversion"/>
    <s v="Actuals"/>
    <n v="3440"/>
    <m/>
    <s v="S45 Financial Management"/>
    <m/>
    <m/>
    <s v="Conversion"/>
    <s v="D012 VP and Chief Financial Officer"/>
    <s v="11 Operating Fund"/>
    <m/>
    <m/>
    <x v="0"/>
    <m/>
    <s v="Seminar Fees/Registration Domestic"/>
    <m/>
    <s v="5105:Domestic Travel"/>
    <s v="01 - July"/>
  </r>
  <r>
    <s v="JE-000000031 - Saint Louis University - 07/31/2019"/>
    <s v="5105:Domestic Travel"/>
    <s v="11 Operating Fund"/>
    <x v="2"/>
    <s v="15 Institutional Support"/>
    <m/>
    <x v="22"/>
    <x v="14"/>
    <m/>
    <s v="124504-739102"/>
    <d v="2019-07-31T00:00:00"/>
    <m/>
    <s v="JE-000000031"/>
    <m/>
    <s v="Conversion"/>
    <s v="Actuals"/>
    <n v="248"/>
    <m/>
    <s v="S45 Financial Management"/>
    <m/>
    <m/>
    <s v="Conversion"/>
    <s v="D012 VP and Chief Financial Officer"/>
    <s v="11 Operating Fund"/>
    <m/>
    <m/>
    <x v="0"/>
    <m/>
    <s v="Airfare Domestic"/>
    <m/>
    <s v="5105:Domestic Travel"/>
    <s v="01 - July"/>
  </r>
  <r>
    <s v="JE-000000031 - Saint Louis University - 07/31/2019"/>
    <s v="5105:Domestic Travel"/>
    <s v="11 Operating Fund"/>
    <x v="2"/>
    <s v="15 Institutional Support"/>
    <m/>
    <x v="22"/>
    <x v="14"/>
    <m/>
    <s v="124504-739100"/>
    <d v="2019-07-31T00:00:00"/>
    <m/>
    <s v="JE-000000031"/>
    <m/>
    <s v="Conversion"/>
    <s v="Actuals"/>
    <n v="1191.8399999999999"/>
    <m/>
    <s v="S45 Financial Management"/>
    <m/>
    <m/>
    <s v="Conversion"/>
    <s v="D012 VP and Chief Financial Officer"/>
    <s v="11 Operating Fund"/>
    <m/>
    <m/>
    <x v="0"/>
    <m/>
    <s v="Airfare Domestic"/>
    <m/>
    <s v="5105:Domestic Travel"/>
    <s v="01 - July"/>
  </r>
  <r>
    <s v="JE-000000031 - Saint Louis University - 07/31/2019"/>
    <s v="5104:Local Business"/>
    <s v="11 Operating Fund"/>
    <x v="2"/>
    <s v="15 Institutional Support"/>
    <m/>
    <x v="9"/>
    <x v="8"/>
    <m/>
    <s v="124504-737000"/>
    <d v="2019-07-31T00:00:00"/>
    <m/>
    <s v="JE-000000031"/>
    <m/>
    <s v="Conversion"/>
    <s v="Actuals"/>
    <n v="371.8"/>
    <m/>
    <s v="S45 Financial Management"/>
    <m/>
    <m/>
    <s v="Conversion"/>
    <s v="D012 VP and Chief Financial Officer"/>
    <s v="11 Operating Fund"/>
    <m/>
    <m/>
    <x v="0"/>
    <m/>
    <s v="Local Meals"/>
    <m/>
    <s v="5104:Local Business"/>
    <s v="01 - July"/>
  </r>
  <r>
    <s v="JE-000000031 - Saint Louis University - 07/31/2019"/>
    <s v="5100:Communications"/>
    <s v="11 Operating Fund"/>
    <x v="2"/>
    <s v="15 Institutional Support"/>
    <m/>
    <x v="12"/>
    <x v="10"/>
    <m/>
    <s v="124504-714000"/>
    <d v="2019-07-31T00:00:00"/>
    <m/>
    <s v="JE-000000031"/>
    <m/>
    <s v="Conversion"/>
    <s v="Actuals"/>
    <n v="29.62"/>
    <m/>
    <s v="S45 Financial Management"/>
    <m/>
    <m/>
    <s v="Conversion"/>
    <s v="D012 VP and Chief Financial Officer"/>
    <s v="11 Operating Fund"/>
    <m/>
    <m/>
    <x v="0"/>
    <m/>
    <s v="Telephone Long Distance"/>
    <m/>
    <s v="5100:Communications"/>
    <s v="01 - July"/>
  </r>
  <r>
    <s v="JE-000000031 - Saint Louis University - 07/31/2019"/>
    <s v="5010:Fringe Benefits Allocated"/>
    <s v="11 Operating Fund"/>
    <x v="2"/>
    <s v="15 Institutional Support"/>
    <m/>
    <x v="1"/>
    <x v="1"/>
    <m/>
    <s v="124504-690000"/>
    <d v="2019-07-31T00:00:00"/>
    <m/>
    <s v="JE-000000031"/>
    <m/>
    <s v="Conversion"/>
    <s v="Actuals"/>
    <n v="15394.81"/>
    <m/>
    <s v="S45 Financial Management"/>
    <m/>
    <m/>
    <s v="Conversion"/>
    <s v="D012 VP and Chief Financial Officer"/>
    <s v="11 Operating Fund"/>
    <m/>
    <m/>
    <x v="0"/>
    <m/>
    <s v="Fringe Benefits Allocated"/>
    <m/>
    <s v="5010:Fringe Benefits Allocated"/>
    <s v="01 - July"/>
  </r>
  <r>
    <s v="JE-000000031 - Saint Louis University - 07/31/2019"/>
    <s v="5000:Salaries and Wages"/>
    <s v="11 Operating Fund"/>
    <x v="2"/>
    <s v="15 Institutional Support"/>
    <m/>
    <x v="3"/>
    <x v="3"/>
    <m/>
    <s v="124504-647000"/>
    <d v="2019-07-31T00:00:00"/>
    <m/>
    <s v="JE-000000031"/>
    <m/>
    <s v="Conversion"/>
    <s v="Actuals"/>
    <n v="45968.59"/>
    <m/>
    <s v="S45 Financial Management"/>
    <m/>
    <m/>
    <s v="Conversion"/>
    <s v="D012 VP and Chief Financial Officer"/>
    <s v="11 Operating Fund"/>
    <m/>
    <m/>
    <x v="0"/>
    <m/>
    <s v="FT Staff Salaried"/>
    <m/>
    <s v="5000:Salaries and Wages"/>
    <s v="01 - July"/>
  </r>
  <r>
    <s v="JE-000000031 - Saint Louis University - 07/31/2019"/>
    <s v="5000:Salaries and Wages"/>
    <s v="11 Operating Fund"/>
    <x v="2"/>
    <s v="15 Institutional Support"/>
    <m/>
    <x v="4"/>
    <x v="3"/>
    <m/>
    <s v="124504-643000"/>
    <d v="2019-07-31T00:00:00"/>
    <m/>
    <s v="JE-000000031"/>
    <m/>
    <s v="Conversion"/>
    <s v="Actuals"/>
    <n v="700"/>
    <m/>
    <s v="S45 Financial Management"/>
    <m/>
    <m/>
    <s v="Conversion"/>
    <s v="D012 VP and Chief Financial Officer"/>
    <s v="11 Operating Fund"/>
    <m/>
    <m/>
    <x v="0"/>
    <m/>
    <s v="FT Staff Supplemental Pay"/>
    <m/>
    <s v="5000:Salaries and Wages"/>
    <s v="01 - July"/>
  </r>
  <r>
    <s v="JE-000000031 - Saint Louis University - 07/31/2019"/>
    <s v="5133:Expense Recovery"/>
    <s v="11 Operating Fund"/>
    <x v="3"/>
    <s v="15 Institutional Support"/>
    <m/>
    <x v="5"/>
    <x v="4"/>
    <s v="External Expense Recovery (920600)"/>
    <s v="124503-920600"/>
    <d v="2019-07-31T00:00:00"/>
    <m/>
    <s v="JE-000000031"/>
    <m/>
    <s v="Conversion"/>
    <s v="Actuals"/>
    <n v="-1500"/>
    <m/>
    <s v="S45 Financial Management"/>
    <m/>
    <m/>
    <s v="Conversion"/>
    <s v="D060 Business Services"/>
    <s v="11 Operating Fund"/>
    <m/>
    <m/>
    <x v="0"/>
    <m/>
    <m/>
    <s v="External Expense Recovery (920600)"/>
    <s v="5133:Expense Recovery"/>
    <s v="01 - July"/>
  </r>
  <r>
    <s v="JE-000000031 - Saint Louis University - 07/31/2019"/>
    <s v="5120:Inter-Departmental Services"/>
    <s v="11 Operating Fund"/>
    <x v="3"/>
    <s v="15 Institutional Support"/>
    <m/>
    <x v="0"/>
    <x v="0"/>
    <m/>
    <s v="124503-771011"/>
    <d v="2019-07-31T00:00:00"/>
    <m/>
    <s v="JE-000000031"/>
    <m/>
    <s v="Conversion"/>
    <s v="Actuals"/>
    <n v="80"/>
    <m/>
    <s v="S45 Financial Management"/>
    <m/>
    <m/>
    <s v="Conversion"/>
    <s v="D060 Business Services"/>
    <s v="11 Operating Fund"/>
    <m/>
    <m/>
    <x v="0"/>
    <m/>
    <s v="Telephone Charges"/>
    <m/>
    <s v="5120:Inter-Departmental Services"/>
    <s v="01 - July"/>
  </r>
  <r>
    <s v="JE-000000031 - Saint Louis University - 07/31/2019"/>
    <s v="5100:Communications"/>
    <s v="11 Operating Fund"/>
    <x v="3"/>
    <s v="15 Institutional Support"/>
    <m/>
    <x v="12"/>
    <x v="10"/>
    <m/>
    <s v="124503-714000"/>
    <d v="2019-07-31T00:00:00"/>
    <m/>
    <s v="JE-000000031"/>
    <m/>
    <s v="Conversion"/>
    <s v="Actuals"/>
    <n v="3.88"/>
    <m/>
    <s v="S45 Financial Management"/>
    <m/>
    <m/>
    <s v="Conversion"/>
    <s v="D060 Business Services"/>
    <s v="11 Operating Fund"/>
    <m/>
    <m/>
    <x v="0"/>
    <m/>
    <s v="Telephone Long Distance"/>
    <m/>
    <s v="5100:Communications"/>
    <s v="01 - July"/>
  </r>
  <r>
    <s v="JE-000000031 - Saint Louis University - 07/31/2019"/>
    <s v="5010:Fringe Benefits Allocated"/>
    <s v="11 Operating Fund"/>
    <x v="3"/>
    <s v="15 Institutional Support"/>
    <m/>
    <x v="1"/>
    <x v="1"/>
    <m/>
    <s v="124503-690000"/>
    <d v="2019-07-31T00:00:00"/>
    <m/>
    <s v="JE-000000031"/>
    <m/>
    <s v="Conversion"/>
    <s v="Actuals"/>
    <n v="12254.62"/>
    <m/>
    <s v="S45 Financial Management"/>
    <m/>
    <m/>
    <s v="Conversion"/>
    <s v="D060 Business Services"/>
    <s v="11 Operating Fund"/>
    <m/>
    <m/>
    <x v="0"/>
    <m/>
    <s v="Fringe Benefits Allocated"/>
    <m/>
    <s v="5010:Fringe Benefits Allocated"/>
    <s v="01 - July"/>
  </r>
  <r>
    <s v="JE-000000031 - Saint Louis University - 07/31/2019"/>
    <s v="5000:Salaries and Wages"/>
    <s v="11 Operating Fund"/>
    <x v="3"/>
    <s v="15 Institutional Support"/>
    <m/>
    <x v="3"/>
    <x v="3"/>
    <m/>
    <s v="124503-647000"/>
    <d v="2019-07-31T00:00:00"/>
    <m/>
    <s v="JE-000000031"/>
    <m/>
    <s v="Conversion"/>
    <s v="Actuals"/>
    <n v="36856.01"/>
    <m/>
    <s v="S45 Financial Management"/>
    <m/>
    <m/>
    <s v="Conversion"/>
    <s v="D060 Business Services"/>
    <s v="11 Operating Fund"/>
    <m/>
    <m/>
    <x v="0"/>
    <m/>
    <s v="FT Staff Salaried"/>
    <m/>
    <s v="5000:Salaries and Wages"/>
    <s v="01 - July"/>
  </r>
  <r>
    <s v="JE-000000031 - Saint Louis University - 07/31/2019"/>
    <s v="5120:Inter-Departmental Services"/>
    <s v="11 Operating Fund"/>
    <x v="4"/>
    <s v="15 Institutional Support"/>
    <m/>
    <x v="17"/>
    <x v="0"/>
    <m/>
    <s v="124502-771100"/>
    <d v="2019-07-31T00:00:00"/>
    <m/>
    <s v="JE-000000031"/>
    <m/>
    <s v="Conversion"/>
    <s v="Actuals"/>
    <n v="650.20000000000005"/>
    <m/>
    <s v="S45 Financial Management"/>
    <m/>
    <m/>
    <s v="Conversion"/>
    <s v="D010 Controller"/>
    <s v="11 Operating Fund"/>
    <m/>
    <m/>
    <x v="0"/>
    <m/>
    <s v="Mail Room"/>
    <m/>
    <s v="5120:Inter-Departmental Services"/>
    <s v="01 - July"/>
  </r>
  <r>
    <s v="JE-000000031 - Saint Louis University - 07/31/2019"/>
    <s v="5120:Inter-Departmental Services"/>
    <s v="11 Operating Fund"/>
    <x v="4"/>
    <s v="15 Institutional Support"/>
    <m/>
    <x v="0"/>
    <x v="0"/>
    <m/>
    <s v="124502-771011"/>
    <d v="2019-07-31T00:00:00"/>
    <m/>
    <s v="JE-000000031"/>
    <m/>
    <s v="Conversion"/>
    <s v="Actuals"/>
    <n v="60"/>
    <m/>
    <s v="S45 Financial Management"/>
    <m/>
    <m/>
    <s v="Conversion"/>
    <s v="D010 Controller"/>
    <s v="11 Operating Fund"/>
    <m/>
    <m/>
    <x v="0"/>
    <m/>
    <s v="Telephone Charges"/>
    <m/>
    <s v="5120:Inter-Departmental Services"/>
    <s v="01 - July"/>
  </r>
  <r>
    <s v="JE-000000031 - Saint Louis University - 07/31/2019"/>
    <s v="5112:Supplies"/>
    <s v="11 Operating Fund"/>
    <x v="4"/>
    <s v="15 Institutional Support"/>
    <m/>
    <x v="21"/>
    <x v="6"/>
    <m/>
    <s v="124502-751000"/>
    <d v="2019-07-31T00:00:00"/>
    <m/>
    <s v="JE-000000031"/>
    <m/>
    <s v="Conversion"/>
    <s v="Actuals"/>
    <n v="60.98"/>
    <m/>
    <s v="S45 Financial Management"/>
    <m/>
    <m/>
    <s v="Conversion"/>
    <s v="D010 Controller"/>
    <s v="11 Operating Fund"/>
    <m/>
    <m/>
    <x v="0"/>
    <m/>
    <s v="Office Supplies"/>
    <m/>
    <s v="5112:Supplies"/>
    <s v="01 - July"/>
  </r>
  <r>
    <s v="JE-000000031 - Saint Louis University - 07/31/2019"/>
    <s v="5110:Printing and Duplicating"/>
    <s v="11 Operating Fund"/>
    <x v="4"/>
    <s v="15 Institutional Support"/>
    <m/>
    <x v="18"/>
    <x v="7"/>
    <m/>
    <s v="124502-744100"/>
    <d v="2019-07-31T00:00:00"/>
    <m/>
    <s v="JE-000000031"/>
    <m/>
    <s v="Conversion"/>
    <s v="Actuals"/>
    <n v="809.93"/>
    <m/>
    <s v="S45 Financial Management"/>
    <m/>
    <m/>
    <s v="Conversion"/>
    <s v="D010 Controller"/>
    <s v="11 Operating Fund"/>
    <m/>
    <m/>
    <x v="0"/>
    <m/>
    <s v="Outside Printing"/>
    <m/>
    <s v="5110:Printing and Duplicating"/>
    <s v="01 - July"/>
  </r>
  <r>
    <s v="JE-000000031 - Saint Louis University - 07/31/2019"/>
    <s v="5107:Purchased Services"/>
    <s v="11 Operating Fund"/>
    <x v="4"/>
    <s v="15 Institutional Support"/>
    <m/>
    <x v="35"/>
    <x v="18"/>
    <m/>
    <s v="124502-741000"/>
    <d v="2019-07-31T00:00:00"/>
    <m/>
    <s v="JE-000000031"/>
    <m/>
    <s v="Conversion"/>
    <s v="Actuals"/>
    <n v="4645.4399999999996"/>
    <m/>
    <s v="S45 Financial Management"/>
    <m/>
    <m/>
    <s v="Conversion"/>
    <s v="D010 Controller"/>
    <s v="11 Operating Fund"/>
    <m/>
    <m/>
    <x v="0"/>
    <m/>
    <s v="Professional Service"/>
    <m/>
    <s v="5107:Purchased Services"/>
    <s v="01 - July"/>
  </r>
  <r>
    <s v="JE-000000031 - Saint Louis University - 07/31/2019"/>
    <s v="5105:Domestic Travel"/>
    <s v="11 Operating Fund"/>
    <x v="4"/>
    <s v="15 Institutional Support"/>
    <m/>
    <x v="26"/>
    <x v="14"/>
    <m/>
    <s v="124502-739401"/>
    <d v="2019-07-31T00:00:00"/>
    <m/>
    <s v="JE-000000031"/>
    <m/>
    <s v="Conversion"/>
    <s v="Actuals"/>
    <n v="42"/>
    <m/>
    <s v="S45 Financial Management"/>
    <m/>
    <m/>
    <s v="Conversion"/>
    <s v="D010 Controller"/>
    <s v="11 Operating Fund"/>
    <m/>
    <m/>
    <x v="0"/>
    <m/>
    <s v="Meals Domestic"/>
    <m/>
    <s v="5105:Domestic Travel"/>
    <s v="01 - July"/>
  </r>
  <r>
    <s v="JE-000000031 - Saint Louis University - 07/31/2019"/>
    <s v="5105:Domestic Travel"/>
    <s v="11 Operating Fund"/>
    <x v="4"/>
    <s v="15 Institutional Support"/>
    <m/>
    <x v="26"/>
    <x v="14"/>
    <m/>
    <s v="124502-739400"/>
    <d v="2019-07-31T00:00:00"/>
    <m/>
    <s v="JE-000000031"/>
    <m/>
    <s v="Conversion"/>
    <s v="Actuals"/>
    <n v="27"/>
    <m/>
    <s v="S45 Financial Management"/>
    <m/>
    <m/>
    <s v="Conversion"/>
    <s v="D010 Controller"/>
    <s v="11 Operating Fund"/>
    <m/>
    <m/>
    <x v="0"/>
    <m/>
    <s v="Meals Domestic"/>
    <m/>
    <s v="5105:Domestic Travel"/>
    <s v="01 - July"/>
  </r>
  <r>
    <s v="JE-000000031 - Saint Louis University - 07/31/2019"/>
    <s v="5105:Domestic Travel"/>
    <s v="11 Operating Fund"/>
    <x v="4"/>
    <s v="15 Institutional Support"/>
    <m/>
    <x v="23"/>
    <x v="14"/>
    <m/>
    <s v="124502-739203"/>
    <d v="2019-07-31T00:00:00"/>
    <m/>
    <s v="JE-000000031"/>
    <m/>
    <s v="Conversion"/>
    <s v="Actuals"/>
    <n v="9"/>
    <m/>
    <s v="S45 Financial Management"/>
    <m/>
    <m/>
    <s v="Conversion"/>
    <s v="D010 Controller"/>
    <s v="11 Operating Fund"/>
    <m/>
    <m/>
    <x v="0"/>
    <m/>
    <s v="Travel Other Domestic"/>
    <m/>
    <s v="5105:Domestic Travel"/>
    <s v="01 - July"/>
  </r>
  <r>
    <s v="JE-000000031 - Saint Louis University - 07/31/2019"/>
    <s v="5105:Domestic Travel"/>
    <s v="11 Operating Fund"/>
    <x v="4"/>
    <s v="15 Institutional Support"/>
    <m/>
    <x v="29"/>
    <x v="14"/>
    <m/>
    <s v="124502-739201"/>
    <d v="2019-07-31T00:00:00"/>
    <m/>
    <s v="JE-000000031"/>
    <m/>
    <s v="Conversion"/>
    <s v="Actuals"/>
    <n v="776.85"/>
    <m/>
    <s v="S45 Financial Management"/>
    <m/>
    <m/>
    <s v="Conversion"/>
    <s v="D010 Controller"/>
    <s v="11 Operating Fund"/>
    <m/>
    <m/>
    <x v="0"/>
    <m/>
    <s v="Lodging Domestic"/>
    <m/>
    <s v="5105:Domestic Travel"/>
    <s v="01 - July"/>
  </r>
  <r>
    <s v="JE-000000031 - Saint Louis University - 07/31/2019"/>
    <s v="5010:Fringe Benefits Allocated"/>
    <s v="11 Operating Fund"/>
    <x v="4"/>
    <s v="15 Institutional Support"/>
    <m/>
    <x v="1"/>
    <x v="1"/>
    <m/>
    <s v="124502-690000"/>
    <d v="2019-07-31T00:00:00"/>
    <m/>
    <s v="JE-000000031"/>
    <m/>
    <s v="Conversion"/>
    <s v="Actuals"/>
    <n v="32252.36"/>
    <m/>
    <s v="S45 Financial Management"/>
    <m/>
    <m/>
    <s v="Conversion"/>
    <s v="D010 Controller"/>
    <s v="11 Operating Fund"/>
    <m/>
    <m/>
    <x v="0"/>
    <m/>
    <s v="Fringe Benefits Allocated"/>
    <m/>
    <s v="5010:Fringe Benefits Allocated"/>
    <s v="01 - July"/>
  </r>
  <r>
    <s v="JE-000000031 - Saint Louis University - 07/31/2019"/>
    <s v="5000:Salaries and Wages"/>
    <s v="11 Operating Fund"/>
    <x v="4"/>
    <s v="15 Institutional Support"/>
    <m/>
    <x v="30"/>
    <x v="16"/>
    <m/>
    <s v="124502-661000"/>
    <d v="2019-07-31T00:00:00"/>
    <m/>
    <s v="JE-000000031"/>
    <m/>
    <s v="Conversion"/>
    <s v="Actuals"/>
    <n v="380.55"/>
    <m/>
    <s v="S45 Financial Management"/>
    <m/>
    <m/>
    <s v="Conversion"/>
    <s v="D010 Controller"/>
    <s v="11 Operating Fund"/>
    <m/>
    <m/>
    <x v="0"/>
    <m/>
    <s v="Student Labor General"/>
    <m/>
    <s v="5000:Salaries and Wages"/>
    <s v="01 - July"/>
  </r>
  <r>
    <s v="JE-000000031 - Saint Louis University - 07/31/2019"/>
    <s v="5000:Salaries and Wages"/>
    <s v="11 Operating Fund"/>
    <x v="4"/>
    <s v="15 Institutional Support"/>
    <m/>
    <x v="3"/>
    <x v="3"/>
    <m/>
    <s v="124502-647000"/>
    <d v="2019-07-31T00:00:00"/>
    <m/>
    <s v="JE-000000031"/>
    <m/>
    <s v="Conversion"/>
    <s v="Actuals"/>
    <n v="81049.69"/>
    <m/>
    <s v="S45 Financial Management"/>
    <m/>
    <m/>
    <s v="Conversion"/>
    <s v="D010 Controller"/>
    <s v="11 Operating Fund"/>
    <m/>
    <m/>
    <x v="0"/>
    <m/>
    <s v="FT Staff Salaried"/>
    <m/>
    <s v="5000:Salaries and Wages"/>
    <s v="01 - July"/>
  </r>
  <r>
    <s v="JE-000000031 - Saint Louis University - 07/31/2019"/>
    <s v="5000:Salaries and Wages"/>
    <s v="11 Operating Fund"/>
    <x v="4"/>
    <s v="15 Institutional Support"/>
    <m/>
    <x v="19"/>
    <x v="3"/>
    <m/>
    <s v="124502-641000"/>
    <d v="2019-07-31T00:00:00"/>
    <m/>
    <s v="JE-000000031"/>
    <m/>
    <s v="Conversion"/>
    <s v="Actuals"/>
    <n v="15949.89"/>
    <m/>
    <s v="S45 Financial Management"/>
    <m/>
    <m/>
    <s v="Conversion"/>
    <s v="D010 Controller"/>
    <s v="11 Operating Fund"/>
    <m/>
    <m/>
    <x v="0"/>
    <m/>
    <s v="FT Staff Hourly"/>
    <m/>
    <s v="5000:Salaries and Wages"/>
    <s v="01 - July"/>
  </r>
  <r>
    <s v="JE-000000031 - Saint Louis University - 07/31/2019"/>
    <s v="5120:Inter-Departmental Services"/>
    <s v="11 Operating Fund"/>
    <x v="5"/>
    <s v="15 Institutional Support"/>
    <m/>
    <x v="17"/>
    <x v="0"/>
    <m/>
    <s v="124501-771100"/>
    <d v="2019-07-31T00:00:00"/>
    <m/>
    <s v="JE-000000031"/>
    <m/>
    <s v="Conversion"/>
    <s v="Actuals"/>
    <n v="0.89"/>
    <m/>
    <s v="S45 Financial Management"/>
    <m/>
    <m/>
    <s v="Conversion"/>
    <s v="D020 Treasury &amp; Investments"/>
    <s v="11 Operating Fund"/>
    <m/>
    <m/>
    <x v="0"/>
    <m/>
    <s v="Mail Room"/>
    <m/>
    <s v="5120:Inter-Departmental Services"/>
    <s v="01 - July"/>
  </r>
  <r>
    <s v="JE-000000031 - Saint Louis University - 07/31/2019"/>
    <s v="5112:Supplies"/>
    <s v="11 Operating Fund"/>
    <x v="5"/>
    <s v="15 Institutional Support"/>
    <m/>
    <x v="7"/>
    <x v="6"/>
    <m/>
    <s v="124501-756000"/>
    <d v="2019-07-31T00:00:00"/>
    <m/>
    <s v="JE-000000031"/>
    <m/>
    <s v="Conversion"/>
    <s v="Actuals"/>
    <n v="117.37"/>
    <m/>
    <s v="S45 Financial Management"/>
    <m/>
    <m/>
    <s v="Conversion"/>
    <s v="D020 Treasury &amp; Investments"/>
    <s v="11 Operating Fund"/>
    <m/>
    <m/>
    <x v="0"/>
    <m/>
    <s v="Other Supplies"/>
    <m/>
    <s v="5112:Supplies"/>
    <s v="01 - July"/>
  </r>
  <r>
    <s v="JE-000000031 - Saint Louis University - 07/31/2019"/>
    <s v="5105:Domestic Travel"/>
    <s v="11 Operating Fund"/>
    <x v="5"/>
    <s v="15 Institutional Support"/>
    <m/>
    <x v="25"/>
    <x v="14"/>
    <m/>
    <s v="124501-739602"/>
    <d v="2019-07-31T00:00:00"/>
    <m/>
    <s v="JE-000000031"/>
    <m/>
    <s v="Conversion"/>
    <s v="Actuals"/>
    <n v="93.1"/>
    <m/>
    <s v="S45 Financial Management"/>
    <m/>
    <m/>
    <s v="Conversion"/>
    <s v="D020 Treasury &amp; Investments"/>
    <s v="11 Operating Fund"/>
    <m/>
    <m/>
    <x v="0"/>
    <m/>
    <s v="Transportation Domestic"/>
    <m/>
    <s v="5105:Domestic Travel"/>
    <s v="01 - July"/>
  </r>
  <r>
    <s v="JE-000000031 - Saint Louis University - 07/31/2019"/>
    <s v="5105:Domestic Travel"/>
    <s v="11 Operating Fund"/>
    <x v="5"/>
    <s v="15 Institutional Support"/>
    <m/>
    <x v="26"/>
    <x v="14"/>
    <m/>
    <s v="124501-739400"/>
    <d v="2019-07-31T00:00:00"/>
    <m/>
    <s v="JE-000000031"/>
    <m/>
    <s v="Conversion"/>
    <s v="Actuals"/>
    <n v="199.33"/>
    <m/>
    <s v="S45 Financial Management"/>
    <m/>
    <m/>
    <s v="Conversion"/>
    <s v="D020 Treasury &amp; Investments"/>
    <s v="11 Operating Fund"/>
    <m/>
    <m/>
    <x v="0"/>
    <m/>
    <s v="Meals Domestic"/>
    <m/>
    <s v="5105:Domestic Travel"/>
    <s v="01 - July"/>
  </r>
  <r>
    <s v="JE-000000031 - Saint Louis University - 07/31/2019"/>
    <s v="5105:Domestic Travel"/>
    <s v="11 Operating Fund"/>
    <x v="5"/>
    <s v="15 Institutional Support"/>
    <m/>
    <x v="29"/>
    <x v="14"/>
    <m/>
    <s v="124501-739201"/>
    <d v="2019-07-31T00:00:00"/>
    <m/>
    <s v="JE-000000031"/>
    <m/>
    <s v="Conversion"/>
    <s v="Actuals"/>
    <n v="779.85"/>
    <m/>
    <s v="S45 Financial Management"/>
    <m/>
    <m/>
    <s v="Conversion"/>
    <s v="D020 Treasury &amp; Investments"/>
    <s v="11 Operating Fund"/>
    <m/>
    <m/>
    <x v="0"/>
    <m/>
    <s v="Lodging Domestic"/>
    <m/>
    <s v="5105:Domestic Travel"/>
    <s v="01 - July"/>
  </r>
  <r>
    <s v="JE-000000031 - Saint Louis University - 07/31/2019"/>
    <s v="5010:Fringe Benefits Allocated"/>
    <s v="11 Operating Fund"/>
    <x v="5"/>
    <s v="15 Institutional Support"/>
    <m/>
    <x v="1"/>
    <x v="1"/>
    <m/>
    <s v="124501-690000"/>
    <d v="2019-07-31T00:00:00"/>
    <m/>
    <s v="JE-000000031"/>
    <m/>
    <s v="Conversion"/>
    <s v="Actuals"/>
    <n v="15021.66"/>
    <m/>
    <s v="S45 Financial Management"/>
    <m/>
    <m/>
    <s v="Conversion"/>
    <s v="D020 Treasury &amp; Investments"/>
    <s v="11 Operating Fund"/>
    <m/>
    <m/>
    <x v="0"/>
    <m/>
    <s v="Fringe Benefits Allocated"/>
    <m/>
    <s v="5010:Fringe Benefits Allocated"/>
    <s v="01 - July"/>
  </r>
  <r>
    <s v="JE-000000031 - Saint Louis University - 07/31/2019"/>
    <s v="5000:Salaries and Wages"/>
    <s v="11 Operating Fund"/>
    <x v="5"/>
    <s v="15 Institutional Support"/>
    <m/>
    <x v="3"/>
    <x v="3"/>
    <m/>
    <s v="124501-647000"/>
    <d v="2019-07-31T00:00:00"/>
    <m/>
    <s v="JE-000000031"/>
    <m/>
    <s v="Conversion"/>
    <s v="Actuals"/>
    <n v="37023.33"/>
    <m/>
    <s v="S45 Financial Management"/>
    <m/>
    <m/>
    <s v="Conversion"/>
    <s v="D020 Treasury &amp; Investments"/>
    <s v="11 Operating Fund"/>
    <m/>
    <m/>
    <x v="0"/>
    <m/>
    <s v="FT Staff Salaried"/>
    <m/>
    <s v="5000:Salaries and Wages"/>
    <s v="01 - July"/>
  </r>
  <r>
    <s v="JE-000000031 - Saint Louis University - 07/31/2019"/>
    <s v="5000:Salaries and Wages"/>
    <s v="11 Operating Fund"/>
    <x v="5"/>
    <s v="15 Institutional Support"/>
    <m/>
    <x v="19"/>
    <x v="3"/>
    <m/>
    <s v="124501-641000"/>
    <d v="2019-07-31T00:00:00"/>
    <m/>
    <s v="JE-000000031"/>
    <m/>
    <s v="Conversion"/>
    <s v="Actuals"/>
    <n v="8154.58"/>
    <m/>
    <s v="S45 Financial Management"/>
    <m/>
    <m/>
    <s v="Conversion"/>
    <s v="D020 Treasury &amp; Investments"/>
    <s v="11 Operating Fund"/>
    <m/>
    <m/>
    <x v="0"/>
    <m/>
    <s v="FT Staff Hourly"/>
    <m/>
    <s v="5000:Salaries and Wages"/>
    <s v="01 - July"/>
  </r>
  <r>
    <s v="JE-000000036 - Saint Louis University - 06/30/2020 - Payroll Journal Reversal"/>
    <s v="5124:Fringe Benefits Expense"/>
    <s v="11 Operating Fund"/>
    <x v="0"/>
    <s v="15 Institutional Support"/>
    <m/>
    <x v="42"/>
    <x v="22"/>
    <m/>
    <m/>
    <d v="2020-06-30T00:00:00"/>
    <m/>
    <s v="JE-000000036"/>
    <m/>
    <s v="Manual Journal"/>
    <s v="Actuals"/>
    <n v="-68.59"/>
    <m/>
    <s v="S45 Financial Management"/>
    <m/>
    <m/>
    <s v="Manual Journal"/>
    <s v="D308 Shared Services"/>
    <s v="11 Operating Fund"/>
    <m/>
    <m/>
    <x v="0"/>
    <m/>
    <s v="FICA-Employer Expense"/>
    <m/>
    <s v="5124:Fringe Benefits Expense"/>
    <s v="12 - June"/>
  </r>
  <r>
    <s v="JE-000000036 - Saint Louis University - 06/30/2020 - Payroll Journal Reversal"/>
    <s v="5124:Fringe Benefits Expense"/>
    <s v="11 Operating Fund"/>
    <x v="4"/>
    <s v="15 Institutional Support"/>
    <m/>
    <x v="43"/>
    <x v="23"/>
    <m/>
    <m/>
    <d v="2020-06-30T00:00:00"/>
    <m/>
    <s v="JE-000000036"/>
    <m/>
    <s v="Manual Journal"/>
    <s v="Actuals"/>
    <n v="-0.75"/>
    <m/>
    <s v="S45 Financial Management"/>
    <m/>
    <m/>
    <s v="Manual Journal"/>
    <s v="D010 Controller"/>
    <s v="11 Operating Fund"/>
    <m/>
    <m/>
    <x v="0"/>
    <m/>
    <s v="AD&amp;D Benefit"/>
    <m/>
    <s v="5124:Fringe Benefits Expense"/>
    <s v="12 - June"/>
  </r>
  <r>
    <s v="JE-000000036 - Saint Louis University - 06/30/2020 - Payroll Journal Reversal"/>
    <s v="5124:Fringe Benefits Expense"/>
    <s v="11 Operating Fund"/>
    <x v="4"/>
    <s v="15 Institutional Support"/>
    <m/>
    <x v="44"/>
    <x v="22"/>
    <m/>
    <m/>
    <d v="2020-06-30T00:00:00"/>
    <m/>
    <s v="JE-000000036"/>
    <m/>
    <s v="Manual Journal"/>
    <s v="Actuals"/>
    <n v="-80.78"/>
    <m/>
    <s v="S45 Financial Management"/>
    <m/>
    <m/>
    <s v="Manual Journal"/>
    <s v="D010 Controller"/>
    <s v="11 Operating Fund"/>
    <m/>
    <m/>
    <x v="0"/>
    <m/>
    <s v="Fringe Benefit Expense-Medical Insurance UHC Plus"/>
    <m/>
    <s v="5124:Fringe Benefits Expense"/>
    <s v="12 - June"/>
  </r>
  <r>
    <s v="JE-000000036 - Saint Louis University - 06/30/2020 - Payroll Journal Reversal"/>
    <s v="5124:Fringe Benefits Expense"/>
    <s v="11 Operating Fund"/>
    <x v="4"/>
    <s v="15 Institutional Support"/>
    <m/>
    <x v="45"/>
    <x v="22"/>
    <m/>
    <m/>
    <d v="2020-06-30T00:00:00"/>
    <m/>
    <s v="JE-000000036"/>
    <m/>
    <s v="Manual Journal"/>
    <s v="Actuals"/>
    <n v="-6.92"/>
    <m/>
    <s v="S45 Financial Management"/>
    <m/>
    <m/>
    <s v="Manual Journal"/>
    <s v="D010 Controller"/>
    <s v="11 Operating Fund"/>
    <m/>
    <m/>
    <x v="0"/>
    <m/>
    <s v="Fringe Benefit Expense-Long-Term Disability Insurance"/>
    <m/>
    <s v="5124:Fringe Benefits Expense"/>
    <s v="12 - June"/>
  </r>
  <r>
    <s v="JE-000000036 - Saint Louis University - 06/30/2020 - Payroll Journal Reversal"/>
    <s v="5000:Salaries and Wages"/>
    <s v="11 Operating Fund"/>
    <x v="4"/>
    <s v="15 Institutional Support"/>
    <m/>
    <x v="19"/>
    <x v="3"/>
    <m/>
    <m/>
    <d v="2020-06-30T00:00:00"/>
    <m/>
    <s v="JE-000000036"/>
    <m/>
    <s v="Manual Journal"/>
    <s v="Actuals"/>
    <n v="-4180"/>
    <m/>
    <s v="S45 Financial Management"/>
    <m/>
    <m/>
    <s v="Manual Journal"/>
    <s v="D010 Controller"/>
    <s v="11 Operating Fund"/>
    <m/>
    <m/>
    <x v="0"/>
    <m/>
    <s v="FT Staff Hourly"/>
    <m/>
    <s v="5000:Salaries and Wages"/>
    <s v="12 - June"/>
  </r>
  <r>
    <s v="JE-000000036 - Saint Louis University - 06/30/2020 - Payroll Journal Reversal"/>
    <s v="5124:Fringe Benefits Expense"/>
    <s v="11 Operating Fund"/>
    <x v="0"/>
    <s v="15 Institutional Support"/>
    <m/>
    <x v="42"/>
    <x v="22"/>
    <m/>
    <m/>
    <d v="2020-06-30T00:00:00"/>
    <m/>
    <s v="JE-000000036"/>
    <m/>
    <s v="Manual Journal"/>
    <s v="Actuals"/>
    <n v="-16.04"/>
    <m/>
    <s v="S45 Financial Management"/>
    <m/>
    <m/>
    <s v="Manual Journal"/>
    <s v="D308 Shared Services"/>
    <s v="11 Operating Fund"/>
    <m/>
    <m/>
    <x v="0"/>
    <m/>
    <s v="FICA-Employer Expense"/>
    <m/>
    <s v="5124:Fringe Benefits Expense"/>
    <s v="12 - June"/>
  </r>
  <r>
    <s v="JE-000000036 - Saint Louis University - 06/30/2020 - Payroll Journal Reversal"/>
    <s v="5000:Salaries and Wages"/>
    <s v="11 Operating Fund"/>
    <x v="0"/>
    <s v="15 Institutional Support"/>
    <m/>
    <x v="2"/>
    <x v="2"/>
    <m/>
    <m/>
    <d v="2020-06-30T00:00:00"/>
    <m/>
    <s v="JE-000000036"/>
    <m/>
    <s v="Manual Journal"/>
    <s v="Actuals"/>
    <n v="-1106.26"/>
    <m/>
    <s v="S45 Financial Management"/>
    <m/>
    <m/>
    <s v="Manual Journal"/>
    <s v="D308 Shared Services"/>
    <s v="11 Operating Fund"/>
    <m/>
    <m/>
    <x v="0"/>
    <m/>
    <s v="PT Staff Hourly"/>
    <m/>
    <s v="5000:Salaries and Wages"/>
    <s v="12 - June"/>
  </r>
  <r>
    <s v="JE-000000036 - Saint Louis University - 06/30/2020 - Payroll Journal Reversal"/>
    <s v="5124:Fringe Benefits Expense"/>
    <s v="11 Operating Fund"/>
    <x v="4"/>
    <s v="15 Institutional Support"/>
    <m/>
    <x v="46"/>
    <x v="23"/>
    <m/>
    <m/>
    <d v="2020-06-30T00:00:00"/>
    <m/>
    <s v="JE-000000036"/>
    <m/>
    <s v="Manual Journal"/>
    <s v="Actuals"/>
    <n v="-3.71"/>
    <m/>
    <s v="S45 Financial Management"/>
    <m/>
    <m/>
    <s v="Manual Journal"/>
    <s v="D010 Controller"/>
    <s v="11 Operating Fund"/>
    <m/>
    <m/>
    <x v="0"/>
    <m/>
    <s v="Life Insurance - Employer Expense"/>
    <m/>
    <s v="5124:Fringe Benefits Expense"/>
    <s v="12 - June"/>
  </r>
  <r>
    <s v="JE-000000036 - Saint Louis University - 06/30/2020 - Payroll Journal Reversal"/>
    <s v="5124:Fringe Benefits Expense"/>
    <s v="11 Operating Fund"/>
    <x v="4"/>
    <s v="15 Institutional Support"/>
    <m/>
    <x v="44"/>
    <x v="22"/>
    <m/>
    <m/>
    <d v="2020-06-30T00:00:00"/>
    <m/>
    <s v="JE-000000036"/>
    <m/>
    <s v="Manual Journal"/>
    <s v="Actuals"/>
    <n v="-825.7"/>
    <m/>
    <s v="S45 Financial Management"/>
    <m/>
    <m/>
    <s v="Manual Journal"/>
    <s v="D010 Controller"/>
    <s v="11 Operating Fund"/>
    <m/>
    <m/>
    <x v="0"/>
    <m/>
    <s v="Fringe Benefit Expense-Medical Insurance UHC Plus"/>
    <m/>
    <s v="5124:Fringe Benefits Expense"/>
    <s v="12 - June"/>
  </r>
  <r>
    <s v="JE-000000036 - Saint Louis University - 06/30/2020 - Payroll Journal Reversal"/>
    <s v="5124:Fringe Benefits Expense"/>
    <s v="11 Operating Fund"/>
    <x v="4"/>
    <s v="15 Institutional Support"/>
    <m/>
    <x v="42"/>
    <x v="22"/>
    <m/>
    <m/>
    <d v="2020-06-30T00:00:00"/>
    <m/>
    <s v="JE-000000036"/>
    <m/>
    <s v="Manual Journal"/>
    <s v="Actuals"/>
    <n v="-247.24"/>
    <m/>
    <s v="S45 Financial Management"/>
    <m/>
    <m/>
    <s v="Manual Journal"/>
    <s v="D010 Controller"/>
    <s v="11 Operating Fund"/>
    <m/>
    <m/>
    <x v="0"/>
    <m/>
    <s v="FICA-Employer Expense"/>
    <m/>
    <s v="5124:Fringe Benefits Expense"/>
    <s v="12 - June"/>
  </r>
  <r>
    <s v="JE-000000036 - Saint Louis University - 06/30/2020 - Payroll Journal Reversal"/>
    <s v="5124:Fringe Benefits Expense"/>
    <s v="11 Operating Fund"/>
    <x v="4"/>
    <s v="15 Institutional Support"/>
    <m/>
    <x v="47"/>
    <x v="23"/>
    <m/>
    <m/>
    <d v="2020-06-30T00:00:00"/>
    <m/>
    <s v="JE-000000036"/>
    <m/>
    <s v="Manual Journal"/>
    <s v="Actuals"/>
    <n v="-283.92"/>
    <m/>
    <s v="S45 Financial Management"/>
    <m/>
    <m/>
    <s v="Manual Journal"/>
    <s v="D010 Controller"/>
    <s v="11 Operating Fund"/>
    <m/>
    <m/>
    <x v="0"/>
    <m/>
    <s v="Retirement Plan Employer Expense"/>
    <m/>
    <s v="5124:Fringe Benefits Expense"/>
    <s v="12 - June"/>
  </r>
  <r>
    <s v="JE-000000036 - Saint Louis University - 06/30/2020 - Payroll Journal Reversal"/>
    <s v="5124:Fringe Benefits Expense"/>
    <s v="11 Operating Fund"/>
    <x v="4"/>
    <s v="15 Institutional Support"/>
    <m/>
    <x v="42"/>
    <x v="22"/>
    <m/>
    <m/>
    <d v="2020-06-30T00:00:00"/>
    <m/>
    <s v="JE-000000036"/>
    <m/>
    <s v="Manual Journal"/>
    <s v="Actuals"/>
    <n v="-57.83"/>
    <m/>
    <s v="S45 Financial Management"/>
    <m/>
    <m/>
    <s v="Manual Journal"/>
    <s v="D010 Controller"/>
    <s v="11 Operating Fund"/>
    <m/>
    <m/>
    <x v="0"/>
    <m/>
    <s v="FICA-Employer Expense"/>
    <m/>
    <s v="5124:Fringe Benefits Expense"/>
    <s v="12 - June"/>
  </r>
  <r>
    <s v="JE-000000118 - Saint Louis University - 06/30/2020"/>
    <s v="5120:Inter-Departmental Services"/>
    <s v="11 Operating Fund"/>
    <x v="0"/>
    <s v="15 Institutional Support"/>
    <m/>
    <x v="0"/>
    <x v="0"/>
    <m/>
    <s v="124513-771011"/>
    <d v="2020-06-30T00:00:00"/>
    <m/>
    <s v="JE-000000118"/>
    <m/>
    <s v="Conversion"/>
    <s v="Actuals"/>
    <n v="20"/>
    <m/>
    <s v="S45 Financial Management"/>
    <m/>
    <m/>
    <s v="Conversion"/>
    <s v="D308 Shared Services"/>
    <s v="11 Operating Fund"/>
    <m/>
    <m/>
    <x v="0"/>
    <m/>
    <s v="Telephone Charges"/>
    <m/>
    <s v="5120:Inter-Departmental Services"/>
    <s v="12 - June"/>
  </r>
  <r>
    <s v="JE-000000118 - Saint Louis University - 06/30/2020"/>
    <s v="5010:Fringe Benefits Allocated"/>
    <s v="11 Operating Fund"/>
    <x v="0"/>
    <s v="15 Institutional Support"/>
    <m/>
    <x v="1"/>
    <x v="1"/>
    <m/>
    <s v="124513-690000"/>
    <d v="2020-06-30T00:00:00"/>
    <m/>
    <s v="JE-000000118"/>
    <m/>
    <s v="Conversion"/>
    <s v="Actuals"/>
    <n v="6714.57"/>
    <m/>
    <s v="S45 Financial Management"/>
    <m/>
    <m/>
    <s v="Conversion"/>
    <s v="D308 Shared Services"/>
    <s v="11 Operating Fund"/>
    <m/>
    <m/>
    <x v="0"/>
    <m/>
    <s v="Fringe Benefits Allocated"/>
    <m/>
    <s v="5010:Fringe Benefits Allocated"/>
    <s v="12 - June"/>
  </r>
  <r>
    <s v="JE-000000118 - Saint Louis University - 06/30/2020"/>
    <s v="5000:Salaries and Wages"/>
    <s v="11 Operating Fund"/>
    <x v="0"/>
    <s v="15 Institutional Support"/>
    <m/>
    <x v="2"/>
    <x v="2"/>
    <m/>
    <s v="124513-651000"/>
    <d v="2020-06-30T00:00:00"/>
    <m/>
    <s v="JE-000000118"/>
    <m/>
    <s v="Conversion"/>
    <s v="Actuals"/>
    <n v="2278.14"/>
    <m/>
    <s v="S45 Financial Management"/>
    <m/>
    <m/>
    <s v="Conversion"/>
    <s v="D308 Shared Services"/>
    <s v="11 Operating Fund"/>
    <m/>
    <m/>
    <x v="0"/>
    <m/>
    <s v="PT Staff Hourly"/>
    <m/>
    <s v="5000:Salaries and Wages"/>
    <s v="12 - June"/>
  </r>
  <r>
    <s v="JE-000000118 - Saint Louis University - 06/30/2020"/>
    <s v="5000:Salaries and Wages"/>
    <s v="11 Operating Fund"/>
    <x v="0"/>
    <s v="15 Institutional Support"/>
    <m/>
    <x v="3"/>
    <x v="3"/>
    <m/>
    <s v="124513-647000"/>
    <d v="2020-06-30T00:00:00"/>
    <m/>
    <s v="JE-000000118"/>
    <m/>
    <s v="Conversion"/>
    <s v="Actuals"/>
    <n v="19115.060000000001"/>
    <m/>
    <s v="S45 Financial Management"/>
    <m/>
    <m/>
    <s v="Conversion"/>
    <s v="D308 Shared Services"/>
    <s v="11 Operating Fund"/>
    <m/>
    <m/>
    <x v="0"/>
    <m/>
    <s v="FT Staff Salaried"/>
    <m/>
    <s v="5000:Salaries and Wages"/>
    <s v="12 - June"/>
  </r>
  <r>
    <s v="JE-000000118 - Saint Louis University - 06/30/2020"/>
    <s v="5120:Inter-Departmental Services"/>
    <s v="11 Operating Fund"/>
    <x v="1"/>
    <s v="15 Institutional Support"/>
    <m/>
    <x v="0"/>
    <x v="0"/>
    <m/>
    <s v="124505-771011"/>
    <d v="2020-06-30T00:00:00"/>
    <m/>
    <s v="JE-000000118"/>
    <m/>
    <s v="Conversion"/>
    <s v="Actuals"/>
    <n v="20"/>
    <m/>
    <s v="S45 Financial Management"/>
    <m/>
    <m/>
    <s v="Conversion"/>
    <s v="D028 Financial Planning &amp; Budget"/>
    <s v="11 Operating Fund"/>
    <m/>
    <m/>
    <x v="0"/>
    <m/>
    <s v="Telephone Charges"/>
    <m/>
    <s v="5120:Inter-Departmental Services"/>
    <s v="12 - June"/>
  </r>
  <r>
    <s v="JE-000000118 - Saint Louis University - 06/30/2020"/>
    <s v="5010:Fringe Benefits Allocated"/>
    <s v="11 Operating Fund"/>
    <x v="1"/>
    <s v="15 Institutional Support"/>
    <m/>
    <x v="1"/>
    <x v="1"/>
    <m/>
    <s v="124505-690000"/>
    <d v="2020-06-30T00:00:00"/>
    <m/>
    <s v="JE-000000118"/>
    <m/>
    <s v="Conversion"/>
    <s v="Actuals"/>
    <n v="11249.24"/>
    <m/>
    <s v="S45 Financial Management"/>
    <m/>
    <m/>
    <s v="Conversion"/>
    <s v="D028 Financial Planning &amp; Budget"/>
    <s v="11 Operating Fund"/>
    <m/>
    <m/>
    <x v="0"/>
    <m/>
    <s v="Fringe Benefits Allocated"/>
    <m/>
    <s v="5010:Fringe Benefits Allocated"/>
    <s v="12 - June"/>
  </r>
  <r>
    <s v="JE-000000118 - Saint Louis University - 06/30/2020"/>
    <s v="5000:Salaries and Wages"/>
    <s v="11 Operating Fund"/>
    <x v="1"/>
    <s v="15 Institutional Support"/>
    <m/>
    <x v="3"/>
    <x v="3"/>
    <m/>
    <s v="124505-647000"/>
    <d v="2020-06-30T00:00:00"/>
    <m/>
    <s v="JE-000000118"/>
    <m/>
    <s v="Conversion"/>
    <s v="Actuals"/>
    <n v="33690.19"/>
    <m/>
    <s v="S45 Financial Management"/>
    <m/>
    <m/>
    <s v="Conversion"/>
    <s v="D028 Financial Planning &amp; Budget"/>
    <s v="11 Operating Fund"/>
    <m/>
    <m/>
    <x v="0"/>
    <m/>
    <s v="FT Staff Salaried"/>
    <m/>
    <s v="5000:Salaries and Wages"/>
    <s v="12 - June"/>
  </r>
  <r>
    <s v="JE-000000118 - Saint Louis University - 06/30/2020"/>
    <s v="5000:Salaries and Wages"/>
    <s v="11 Operating Fund"/>
    <x v="1"/>
    <s v="15 Institutional Support"/>
    <m/>
    <x v="4"/>
    <x v="3"/>
    <m/>
    <s v="124505-643000"/>
    <d v="2020-06-30T00:00:00"/>
    <m/>
    <s v="JE-000000118"/>
    <m/>
    <s v="Conversion"/>
    <s v="Actuals"/>
    <n v="300"/>
    <m/>
    <s v="S45 Financial Management"/>
    <m/>
    <m/>
    <s v="Conversion"/>
    <s v="D028 Financial Planning &amp; Budget"/>
    <s v="11 Operating Fund"/>
    <m/>
    <m/>
    <x v="0"/>
    <m/>
    <s v="FT Staff Supplemental Pay"/>
    <m/>
    <s v="5000:Salaries and Wages"/>
    <s v="12 - June"/>
  </r>
  <r>
    <s v="JE-000000118 - Saint Louis University - 06/30/2020"/>
    <s v="5133:Expense Recovery"/>
    <s v="11 Operating Fund"/>
    <x v="2"/>
    <s v="15 Institutional Support"/>
    <m/>
    <x v="5"/>
    <x v="4"/>
    <s v="SLUCare Recoveries (920700)"/>
    <s v="124504-920700"/>
    <d v="2020-06-30T00:00:00"/>
    <m/>
    <s v="JE-000000118"/>
    <m/>
    <s v="Conversion"/>
    <s v="Actuals"/>
    <n v="-18849.25"/>
    <m/>
    <s v="S45 Financial Management"/>
    <m/>
    <m/>
    <s v="Conversion"/>
    <s v="D012 VP and Chief Financial Officer"/>
    <s v="11 Operating Fund"/>
    <m/>
    <m/>
    <x v="0"/>
    <m/>
    <m/>
    <s v="SLUCare Recoveries (920700)"/>
    <s v="5133:Expense Recovery"/>
    <s v="12 - June"/>
  </r>
  <r>
    <s v="JE-000000118 - Saint Louis University - 06/30/2020"/>
    <s v="5120:Inter-Departmental Services"/>
    <s v="11 Operating Fund"/>
    <x v="2"/>
    <s v="15 Institutional Support"/>
    <m/>
    <x v="0"/>
    <x v="0"/>
    <m/>
    <s v="124504-771011"/>
    <d v="2020-06-30T00:00:00"/>
    <m/>
    <s v="JE-000000118"/>
    <m/>
    <s v="Conversion"/>
    <s v="Actuals"/>
    <n v="80"/>
    <m/>
    <s v="S45 Financial Management"/>
    <m/>
    <m/>
    <s v="Conversion"/>
    <s v="D012 VP and Chief Financial Officer"/>
    <s v="11 Operating Fund"/>
    <m/>
    <m/>
    <x v="0"/>
    <m/>
    <s v="Telephone Charges"/>
    <m/>
    <s v="5120:Inter-Departmental Services"/>
    <s v="12 - June"/>
  </r>
  <r>
    <s v="JE-000000118 - Saint Louis University - 06/30/2020"/>
    <s v="5113:Furniture and Equipment"/>
    <s v="11 Operating Fund"/>
    <x v="2"/>
    <s v="15 Institutional Support"/>
    <m/>
    <x v="6"/>
    <x v="5"/>
    <m/>
    <s v="124504-757500"/>
    <d v="2020-06-30T00:00:00"/>
    <m/>
    <s v="JE-000000118"/>
    <m/>
    <s v="Conversion"/>
    <s v="Actuals"/>
    <n v="2809.77"/>
    <m/>
    <s v="S45 Financial Management"/>
    <m/>
    <m/>
    <s v="Conversion"/>
    <s v="D012 VP and Chief Financial Officer"/>
    <s v="11 Operating Fund"/>
    <m/>
    <m/>
    <x v="0"/>
    <m/>
    <s v="Computer Equipment/Software"/>
    <m/>
    <s v="5113:Furniture and Equipment"/>
    <s v="12 - June"/>
  </r>
  <r>
    <s v="JE-000000118 - Saint Louis University - 06/30/2020"/>
    <s v="5112:Supplies"/>
    <s v="11 Operating Fund"/>
    <x v="2"/>
    <s v="15 Institutional Support"/>
    <m/>
    <x v="7"/>
    <x v="6"/>
    <m/>
    <s v="124504-756000"/>
    <d v="2020-06-30T00:00:00"/>
    <m/>
    <s v="JE-000000118"/>
    <m/>
    <s v="Conversion"/>
    <s v="Actuals"/>
    <n v="2252.85"/>
    <m/>
    <s v="S45 Financial Management"/>
    <m/>
    <m/>
    <s v="Conversion"/>
    <s v="D012 VP and Chief Financial Officer"/>
    <s v="11 Operating Fund"/>
    <m/>
    <m/>
    <x v="0"/>
    <m/>
    <s v="Other Supplies"/>
    <m/>
    <s v="5112:Supplies"/>
    <s v="12 - June"/>
  </r>
  <r>
    <s v="JE-000000118 - Saint Louis University - 06/30/2020"/>
    <s v="5110:Printing and Duplicating"/>
    <s v="11 Operating Fund"/>
    <x v="2"/>
    <s v="15 Institutional Support"/>
    <m/>
    <x v="8"/>
    <x v="7"/>
    <m/>
    <s v="124504-744210"/>
    <d v="2020-06-30T00:00:00"/>
    <m/>
    <s v="JE-000000118"/>
    <m/>
    <s v="Conversion"/>
    <s v="Actuals"/>
    <n v="136.02000000000001"/>
    <m/>
    <s v="S45 Financial Management"/>
    <m/>
    <m/>
    <s v="Conversion"/>
    <s v="D012 VP and Chief Financial Officer"/>
    <s v="11 Operating Fund"/>
    <m/>
    <m/>
    <x v="0"/>
    <m/>
    <s v="Xerox Managed Print Services"/>
    <m/>
    <s v="5110:Printing and Duplicating"/>
    <s v="12 - June"/>
  </r>
  <r>
    <s v="JE-000000118 - Saint Louis University - 06/30/2020"/>
    <s v="5107:Purchased Services"/>
    <s v="11 Operating Fund"/>
    <x v="2"/>
    <s v="15 Institutional Support"/>
    <m/>
    <x v="35"/>
    <x v="18"/>
    <m/>
    <s v="124504-741000"/>
    <d v="2020-06-30T00:00:00"/>
    <m/>
    <s v="JE-000000118"/>
    <m/>
    <s v="Conversion"/>
    <s v="Actuals"/>
    <n v="21000"/>
    <m/>
    <s v="S45 Financial Management"/>
    <m/>
    <m/>
    <s v="Conversion"/>
    <s v="D012 VP and Chief Financial Officer"/>
    <s v="11 Operating Fund"/>
    <m/>
    <m/>
    <x v="0"/>
    <m/>
    <s v="Professional Service"/>
    <m/>
    <s v="5107:Purchased Services"/>
    <s v="12 - June"/>
  </r>
  <r>
    <s v="JE-000000118 - Saint Louis University - 06/30/2020"/>
    <s v="5104:Local Business"/>
    <s v="11 Operating Fund"/>
    <x v="2"/>
    <s v="15 Institutional Support"/>
    <m/>
    <x v="9"/>
    <x v="8"/>
    <m/>
    <s v="124504-737000"/>
    <d v="2020-06-30T00:00:00"/>
    <m/>
    <s v="JE-000000118"/>
    <m/>
    <s v="Conversion"/>
    <s v="Actuals"/>
    <n v="181.21"/>
    <m/>
    <s v="S45 Financial Management"/>
    <m/>
    <m/>
    <s v="Conversion"/>
    <s v="D012 VP and Chief Financial Officer"/>
    <s v="11 Operating Fund"/>
    <m/>
    <m/>
    <x v="0"/>
    <m/>
    <s v="Local Meals"/>
    <m/>
    <s v="5104:Local Business"/>
    <s v="12 - June"/>
  </r>
  <r>
    <s v="JE-000000118 - Saint Louis University - 06/30/2020"/>
    <s v="5102:Books,Subscriptions,Periodicals"/>
    <s v="11 Operating Fund"/>
    <x v="2"/>
    <s v="15 Institutional Support"/>
    <m/>
    <x v="10"/>
    <x v="9"/>
    <m/>
    <s v="124504-722400"/>
    <d v="2020-06-30T00:00:00"/>
    <m/>
    <s v="JE-000000118"/>
    <m/>
    <s v="Conversion"/>
    <s v="Actuals"/>
    <n v="86.26"/>
    <m/>
    <s v="S45 Financial Management"/>
    <m/>
    <m/>
    <s v="Conversion"/>
    <s v="D012 VP and Chief Financial Officer"/>
    <s v="11 Operating Fund"/>
    <m/>
    <m/>
    <x v="0"/>
    <m/>
    <s v="Subscriptions/Periodicals"/>
    <m/>
    <s v="5102:Books,Subscriptions,Periodicals"/>
    <s v="12 - June"/>
  </r>
  <r>
    <s v="JE-000000118 - Saint Louis University - 06/30/2020"/>
    <s v="5010:Fringe Benefits Allocated"/>
    <s v="11 Operating Fund"/>
    <x v="2"/>
    <s v="15 Institutional Support"/>
    <m/>
    <x v="1"/>
    <x v="1"/>
    <m/>
    <s v="124504-690000"/>
    <d v="2020-06-30T00:00:00"/>
    <m/>
    <s v="JE-000000118"/>
    <m/>
    <s v="Conversion"/>
    <s v="Actuals"/>
    <n v="15779.81"/>
    <m/>
    <s v="S45 Financial Management"/>
    <m/>
    <m/>
    <s v="Conversion"/>
    <s v="D012 VP and Chief Financial Officer"/>
    <s v="11 Operating Fund"/>
    <m/>
    <m/>
    <x v="0"/>
    <m/>
    <s v="Fringe Benefits Allocated"/>
    <m/>
    <s v="5010:Fringe Benefits Allocated"/>
    <s v="12 - June"/>
  </r>
  <r>
    <s v="JE-000000118 - Saint Louis University - 06/30/2020"/>
    <s v="5000:Salaries and Wages"/>
    <s v="11 Operating Fund"/>
    <x v="2"/>
    <s v="15 Institutional Support"/>
    <m/>
    <x v="3"/>
    <x v="3"/>
    <m/>
    <s v="124504-647000"/>
    <d v="2020-06-30T00:00:00"/>
    <m/>
    <s v="JE-000000118"/>
    <m/>
    <s v="Conversion"/>
    <s v="Actuals"/>
    <n v="46668.6"/>
    <m/>
    <s v="S45 Financial Management"/>
    <m/>
    <m/>
    <s v="Conversion"/>
    <s v="D012 VP and Chief Financial Officer"/>
    <s v="11 Operating Fund"/>
    <m/>
    <m/>
    <x v="0"/>
    <m/>
    <s v="FT Staff Salaried"/>
    <m/>
    <s v="5000:Salaries and Wages"/>
    <s v="12 - June"/>
  </r>
  <r>
    <s v="JE-000000118 - Saint Louis University - 06/30/2020"/>
    <s v="5000:Salaries and Wages"/>
    <s v="11 Operating Fund"/>
    <x v="2"/>
    <s v="15 Institutional Support"/>
    <m/>
    <x v="4"/>
    <x v="3"/>
    <m/>
    <s v="124504-643000"/>
    <d v="2020-06-30T00:00:00"/>
    <m/>
    <s v="JE-000000118"/>
    <m/>
    <s v="Conversion"/>
    <s v="Actuals"/>
    <n v="1666.66"/>
    <m/>
    <s v="S45 Financial Management"/>
    <m/>
    <m/>
    <s v="Conversion"/>
    <s v="D012 VP and Chief Financial Officer"/>
    <s v="11 Operating Fund"/>
    <m/>
    <m/>
    <x v="0"/>
    <m/>
    <s v="FT Staff Supplemental Pay"/>
    <m/>
    <s v="5000:Salaries and Wages"/>
    <s v="12 - June"/>
  </r>
  <r>
    <s v="JE-000000118 - Saint Louis University - 06/30/2020"/>
    <s v="5133:Expense Recovery"/>
    <s v="11 Operating Fund"/>
    <x v="3"/>
    <s v="15 Institutional Support"/>
    <m/>
    <x v="5"/>
    <x v="4"/>
    <s v="External Expense Recovery (920600)"/>
    <s v="124503-920600"/>
    <d v="2020-06-30T00:00:00"/>
    <m/>
    <s v="JE-000000118"/>
    <m/>
    <s v="Conversion"/>
    <s v="Actuals"/>
    <n v="-1500"/>
    <m/>
    <s v="S45 Financial Management"/>
    <m/>
    <m/>
    <s v="Conversion"/>
    <s v="D060 Business Services"/>
    <s v="11 Operating Fund"/>
    <m/>
    <m/>
    <x v="0"/>
    <m/>
    <m/>
    <s v="External Expense Recovery (920600)"/>
    <s v="5133:Expense Recovery"/>
    <s v="12 - June"/>
  </r>
  <r>
    <s v="JE-000000118 - Saint Louis University - 06/30/2020"/>
    <s v="5120:Inter-Departmental Services"/>
    <s v="11 Operating Fund"/>
    <x v="3"/>
    <s v="15 Institutional Support"/>
    <m/>
    <x v="0"/>
    <x v="0"/>
    <m/>
    <s v="124503-771011"/>
    <d v="2020-06-30T00:00:00"/>
    <m/>
    <s v="JE-000000118"/>
    <m/>
    <s v="Conversion"/>
    <s v="Actuals"/>
    <n v="80"/>
    <m/>
    <s v="S45 Financial Management"/>
    <m/>
    <m/>
    <s v="Conversion"/>
    <s v="D060 Business Services"/>
    <s v="11 Operating Fund"/>
    <m/>
    <m/>
    <x v="0"/>
    <m/>
    <s v="Telephone Charges"/>
    <m/>
    <s v="5120:Inter-Departmental Services"/>
    <s v="12 - June"/>
  </r>
  <r>
    <s v="JE-000000118 - Saint Louis University - 06/30/2020"/>
    <s v="5112:Supplies"/>
    <s v="11 Operating Fund"/>
    <x v="3"/>
    <s v="15 Institutional Support"/>
    <s v="COVID COVID-19"/>
    <x v="14"/>
    <x v="11"/>
    <m/>
    <s v="124503-754000-COVID"/>
    <d v="2020-06-30T00:00:00"/>
    <m/>
    <s v="JE-000000118"/>
    <m/>
    <s v="Conversion"/>
    <s v="Actuals"/>
    <n v="62.45"/>
    <m/>
    <s v="S45 Financial Management"/>
    <m/>
    <m/>
    <s v="Conversion"/>
    <s v="D060 Business Services"/>
    <s v="11 Operating Fund"/>
    <m/>
    <m/>
    <x v="0"/>
    <m/>
    <s v="Clinical Supplies"/>
    <m/>
    <s v="5112:Supplies"/>
    <s v="12 - June"/>
  </r>
  <r>
    <s v="JE-000000118 - Saint Louis University - 06/30/2020"/>
    <s v="5112:Supplies"/>
    <s v="11 Operating Fund"/>
    <x v="3"/>
    <s v="15 Institutional Support"/>
    <s v="COVID COVID-19"/>
    <x v="15"/>
    <x v="12"/>
    <m/>
    <s v="124503-753100-COVID"/>
    <d v="2020-06-30T00:00:00"/>
    <m/>
    <s v="JE-000000118"/>
    <m/>
    <s v="Conversion"/>
    <s v="Actuals"/>
    <n v="1056"/>
    <m/>
    <s v="S45 Financial Management"/>
    <m/>
    <m/>
    <s v="Conversion"/>
    <s v="D060 Business Services"/>
    <s v="11 Operating Fund"/>
    <m/>
    <m/>
    <x v="0"/>
    <m/>
    <s v="Cleaning Supplies"/>
    <m/>
    <s v="5112:Supplies"/>
    <s v="12 - June"/>
  </r>
  <r>
    <s v="JE-000000118 - Saint Louis University - 06/30/2020"/>
    <s v="5112:Supplies"/>
    <s v="11 Operating Fund"/>
    <x v="3"/>
    <s v="15 Institutional Support"/>
    <s v="COVID COVID-19"/>
    <x v="16"/>
    <x v="6"/>
    <m/>
    <s v="124503-752000-COVID"/>
    <d v="2020-06-30T00:00:00"/>
    <m/>
    <s v="JE-000000118"/>
    <m/>
    <s v="Conversion"/>
    <s v="Actuals"/>
    <n v="-3034.59"/>
    <m/>
    <s v="S45 Financial Management"/>
    <m/>
    <m/>
    <s v="Conversion"/>
    <s v="D060 Business Services"/>
    <s v="11 Operating Fund"/>
    <m/>
    <m/>
    <x v="0"/>
    <m/>
    <s v="Teaching and Research Supplies"/>
    <m/>
    <s v="5112:Supplies"/>
    <s v="12 - June"/>
  </r>
  <r>
    <s v="JE-000000118 - Saint Louis University - 06/30/2020"/>
    <s v="5112:Supplies"/>
    <s v="11 Operating Fund"/>
    <x v="3"/>
    <s v="15 Institutional Support"/>
    <m/>
    <x v="21"/>
    <x v="6"/>
    <m/>
    <s v="124503-751000"/>
    <d v="2020-06-30T00:00:00"/>
    <m/>
    <s v="JE-000000118"/>
    <m/>
    <s v="Conversion"/>
    <s v="Actuals"/>
    <n v="4391.28"/>
    <m/>
    <s v="S45 Financial Management"/>
    <m/>
    <m/>
    <s v="Conversion"/>
    <s v="D060 Business Services"/>
    <s v="11 Operating Fund"/>
    <m/>
    <m/>
    <x v="0"/>
    <m/>
    <s v="Office Supplies"/>
    <m/>
    <s v="5112:Supplies"/>
    <s v="12 - June"/>
  </r>
  <r>
    <s v="JE-000000118 - Saint Louis University - 06/30/2020"/>
    <s v="5100:Communications"/>
    <s v="11 Operating Fund"/>
    <x v="3"/>
    <s v="15 Institutional Support"/>
    <m/>
    <x v="12"/>
    <x v="10"/>
    <m/>
    <s v="124503-714000"/>
    <d v="2020-06-30T00:00:00"/>
    <m/>
    <s v="JE-000000118"/>
    <m/>
    <s v="Conversion"/>
    <s v="Actuals"/>
    <n v="3.35"/>
    <m/>
    <s v="S45 Financial Management"/>
    <m/>
    <m/>
    <s v="Conversion"/>
    <s v="D060 Business Services"/>
    <s v="11 Operating Fund"/>
    <m/>
    <m/>
    <x v="0"/>
    <m/>
    <s v="Telephone Long Distance"/>
    <m/>
    <s v="5100:Communications"/>
    <s v="12 - June"/>
  </r>
  <r>
    <s v="JE-000000118 - Saint Louis University - 06/30/2020"/>
    <s v="5010:Fringe Benefits Allocated"/>
    <s v="11 Operating Fund"/>
    <x v="3"/>
    <s v="15 Institutional Support"/>
    <m/>
    <x v="1"/>
    <x v="1"/>
    <m/>
    <s v="124503-690000"/>
    <d v="2020-06-30T00:00:00"/>
    <m/>
    <s v="JE-000000118"/>
    <m/>
    <s v="Conversion"/>
    <s v="Actuals"/>
    <n v="12488.29"/>
    <m/>
    <s v="S45 Financial Management"/>
    <m/>
    <m/>
    <s v="Conversion"/>
    <s v="D060 Business Services"/>
    <s v="11 Operating Fund"/>
    <m/>
    <m/>
    <x v="0"/>
    <m/>
    <s v="Fringe Benefits Allocated"/>
    <m/>
    <s v="5010:Fringe Benefits Allocated"/>
    <s v="12 - June"/>
  </r>
  <r>
    <s v="JE-000000118 - Saint Louis University - 06/30/2020"/>
    <s v="5000:Salaries and Wages"/>
    <s v="11 Operating Fund"/>
    <x v="3"/>
    <s v="15 Institutional Support"/>
    <m/>
    <x v="3"/>
    <x v="3"/>
    <m/>
    <s v="124503-647000"/>
    <d v="2020-06-30T00:00:00"/>
    <m/>
    <s v="JE-000000118"/>
    <m/>
    <s v="Conversion"/>
    <s v="Actuals"/>
    <n v="37416.68"/>
    <m/>
    <s v="S45 Financial Management"/>
    <m/>
    <m/>
    <s v="Conversion"/>
    <s v="D060 Business Services"/>
    <s v="11 Operating Fund"/>
    <m/>
    <m/>
    <x v="0"/>
    <m/>
    <s v="FT Staff Salaried"/>
    <m/>
    <s v="5000:Salaries and Wages"/>
    <s v="12 - June"/>
  </r>
  <r>
    <s v="JE-000000118 - Saint Louis University - 06/30/2020"/>
    <s v="5000:Salaries and Wages"/>
    <s v="11 Operating Fund"/>
    <x v="3"/>
    <s v="15 Institutional Support"/>
    <m/>
    <x v="4"/>
    <x v="3"/>
    <m/>
    <s v="124503-643000"/>
    <d v="2020-06-30T00:00:00"/>
    <m/>
    <s v="JE-000000118"/>
    <m/>
    <s v="Conversion"/>
    <s v="Actuals"/>
    <n v="300"/>
    <m/>
    <s v="S45 Financial Management"/>
    <m/>
    <m/>
    <s v="Conversion"/>
    <s v="D060 Business Services"/>
    <s v="11 Operating Fund"/>
    <m/>
    <m/>
    <x v="0"/>
    <m/>
    <s v="FT Staff Supplemental Pay"/>
    <m/>
    <s v="5000:Salaries and Wages"/>
    <s v="12 - June"/>
  </r>
  <r>
    <s v="JE-000000118 - Saint Louis University - 06/30/2020"/>
    <s v="5120:Inter-Departmental Services"/>
    <s v="11 Operating Fund"/>
    <x v="4"/>
    <s v="15 Institutional Support"/>
    <m/>
    <x v="17"/>
    <x v="0"/>
    <m/>
    <s v="124502-771100"/>
    <d v="2020-06-30T00:00:00"/>
    <m/>
    <s v="JE-000000118"/>
    <m/>
    <s v="Conversion"/>
    <s v="Actuals"/>
    <n v="806.5"/>
    <m/>
    <s v="S45 Financial Management"/>
    <m/>
    <m/>
    <s v="Conversion"/>
    <s v="D010 Controller"/>
    <s v="11 Operating Fund"/>
    <m/>
    <m/>
    <x v="0"/>
    <m/>
    <s v="Mail Room"/>
    <m/>
    <s v="5120:Inter-Departmental Services"/>
    <s v="12 - June"/>
  </r>
  <r>
    <s v="JE-000000118 - Saint Louis University - 06/30/2020"/>
    <s v="5120:Inter-Departmental Services"/>
    <s v="11 Operating Fund"/>
    <x v="4"/>
    <s v="15 Institutional Support"/>
    <m/>
    <x v="0"/>
    <x v="0"/>
    <m/>
    <s v="124502-771011"/>
    <d v="2020-06-30T00:00:00"/>
    <m/>
    <s v="JE-000000118"/>
    <m/>
    <s v="Conversion"/>
    <s v="Actuals"/>
    <n v="60"/>
    <m/>
    <s v="S45 Financial Management"/>
    <m/>
    <m/>
    <s v="Conversion"/>
    <s v="D010 Controller"/>
    <s v="11 Operating Fund"/>
    <m/>
    <m/>
    <x v="0"/>
    <m/>
    <s v="Telephone Charges"/>
    <m/>
    <s v="5120:Inter-Departmental Services"/>
    <s v="12 - June"/>
  </r>
  <r>
    <s v="JE-000000118 - Saint Louis University - 06/30/2020"/>
    <s v="5112:Supplies"/>
    <s v="11 Operating Fund"/>
    <x v="4"/>
    <s v="15 Institutional Support"/>
    <m/>
    <x v="21"/>
    <x v="6"/>
    <m/>
    <s v="124502-751000"/>
    <d v="2020-06-30T00:00:00"/>
    <m/>
    <s v="JE-000000118"/>
    <m/>
    <s v="Conversion"/>
    <s v="Actuals"/>
    <n v="503.71"/>
    <m/>
    <s v="S45 Financial Management"/>
    <m/>
    <m/>
    <s v="Conversion"/>
    <s v="D010 Controller"/>
    <s v="11 Operating Fund"/>
    <m/>
    <m/>
    <x v="0"/>
    <m/>
    <s v="Office Supplies"/>
    <m/>
    <s v="5112:Supplies"/>
    <s v="12 - June"/>
  </r>
  <r>
    <s v="JE-000000118 - Saint Louis University - 06/30/2020"/>
    <s v="5010:Fringe Benefits Allocated"/>
    <s v="11 Operating Fund"/>
    <x v="4"/>
    <s v="15 Institutional Support"/>
    <m/>
    <x v="1"/>
    <x v="1"/>
    <m/>
    <s v="124502-690000"/>
    <d v="2020-06-30T00:00:00"/>
    <m/>
    <s v="JE-000000118"/>
    <m/>
    <s v="Conversion"/>
    <s v="Actuals"/>
    <n v="33419.46"/>
    <m/>
    <s v="S45 Financial Management"/>
    <m/>
    <m/>
    <s v="Conversion"/>
    <s v="D010 Controller"/>
    <s v="11 Operating Fund"/>
    <m/>
    <m/>
    <x v="0"/>
    <m/>
    <s v="Fringe Benefits Allocated"/>
    <m/>
    <s v="5010:Fringe Benefits Allocated"/>
    <s v="12 - June"/>
  </r>
  <r>
    <s v="JE-000000118 - Saint Louis University - 06/30/2020"/>
    <s v="5000:Salaries and Wages"/>
    <s v="11 Operating Fund"/>
    <x v="4"/>
    <s v="15 Institutional Support"/>
    <m/>
    <x v="3"/>
    <x v="3"/>
    <m/>
    <s v="124502-647000"/>
    <d v="2020-06-30T00:00:00"/>
    <m/>
    <s v="JE-000000118"/>
    <m/>
    <s v="Conversion"/>
    <s v="Actuals"/>
    <n v="92149.66"/>
    <m/>
    <s v="S45 Financial Management"/>
    <m/>
    <m/>
    <s v="Conversion"/>
    <s v="D010 Controller"/>
    <s v="11 Operating Fund"/>
    <m/>
    <m/>
    <x v="0"/>
    <m/>
    <s v="FT Staff Salaried"/>
    <m/>
    <s v="5000:Salaries and Wages"/>
    <s v="12 - June"/>
  </r>
  <r>
    <s v="JE-000000118 - Saint Louis University - 06/30/2020"/>
    <s v="5000:Salaries and Wages"/>
    <s v="11 Operating Fund"/>
    <x v="4"/>
    <s v="15 Institutional Support"/>
    <m/>
    <x v="19"/>
    <x v="3"/>
    <m/>
    <s v="124502-641000"/>
    <d v="2020-06-30T00:00:00"/>
    <m/>
    <s v="JE-000000118"/>
    <m/>
    <s v="Conversion"/>
    <s v="Actuals"/>
    <n v="8360"/>
    <m/>
    <s v="S45 Financial Management"/>
    <m/>
    <m/>
    <s v="Conversion"/>
    <s v="D010 Controller"/>
    <s v="11 Operating Fund"/>
    <m/>
    <m/>
    <x v="0"/>
    <m/>
    <s v="FT Staff Hourly"/>
    <m/>
    <s v="5000:Salaries and Wages"/>
    <s v="12 - June"/>
  </r>
  <r>
    <s v="JE-000000118 - Saint Louis University - 06/30/2020"/>
    <s v="5120:Inter-Departmental Services"/>
    <s v="11 Operating Fund"/>
    <x v="5"/>
    <s v="15 Institutional Support"/>
    <m/>
    <x v="32"/>
    <x v="0"/>
    <m/>
    <s v="124501-771083"/>
    <d v="2020-06-30T00:00:00"/>
    <m/>
    <s v="JE-000000118"/>
    <m/>
    <s v="Conversion"/>
    <s v="Actuals"/>
    <n v="21"/>
    <m/>
    <s v="S45 Financial Management"/>
    <m/>
    <m/>
    <s v="Conversion"/>
    <s v="D020 Treasury &amp; Investments"/>
    <s v="11 Operating Fund"/>
    <m/>
    <m/>
    <x v="0"/>
    <m/>
    <s v="Machine Shop"/>
    <m/>
    <s v="5120:Inter-Departmental Services"/>
    <s v="12 - June"/>
  </r>
  <r>
    <s v="JE-000000118 - Saint Louis University - 06/30/2020"/>
    <s v="5112:Supplies"/>
    <s v="11 Operating Fund"/>
    <x v="5"/>
    <s v="15 Institutional Support"/>
    <m/>
    <x v="21"/>
    <x v="6"/>
    <m/>
    <s v="124501-751000"/>
    <d v="2020-06-30T00:00:00"/>
    <m/>
    <s v="JE-000000118"/>
    <m/>
    <s v="Conversion"/>
    <s v="Actuals"/>
    <n v="91"/>
    <m/>
    <s v="S45 Financial Management"/>
    <m/>
    <m/>
    <s v="Conversion"/>
    <s v="D020 Treasury &amp; Investments"/>
    <s v="11 Operating Fund"/>
    <m/>
    <m/>
    <x v="0"/>
    <m/>
    <s v="Office Supplies"/>
    <m/>
    <s v="5112:Supplies"/>
    <s v="12 - June"/>
  </r>
  <r>
    <s v="JE-000000118 - Saint Louis University - 06/30/2020"/>
    <s v="5010:Fringe Benefits Allocated"/>
    <s v="11 Operating Fund"/>
    <x v="5"/>
    <s v="15 Institutional Support"/>
    <m/>
    <x v="1"/>
    <x v="1"/>
    <m/>
    <s v="124501-690000"/>
    <d v="2020-06-30T00:00:00"/>
    <m/>
    <s v="JE-000000118"/>
    <m/>
    <s v="Conversion"/>
    <s v="Actuals"/>
    <n v="14969.17"/>
    <m/>
    <s v="S45 Financial Management"/>
    <m/>
    <m/>
    <s v="Conversion"/>
    <s v="D020 Treasury &amp; Investments"/>
    <s v="11 Operating Fund"/>
    <m/>
    <m/>
    <x v="0"/>
    <m/>
    <s v="Fringe Benefits Allocated"/>
    <m/>
    <s v="5010:Fringe Benefits Allocated"/>
    <s v="12 - June"/>
  </r>
  <r>
    <s v="JE-000000118 - Saint Louis University - 06/30/2020"/>
    <s v="5000:Salaries and Wages"/>
    <s v="11 Operating Fund"/>
    <x v="5"/>
    <s v="15 Institutional Support"/>
    <m/>
    <x v="3"/>
    <x v="3"/>
    <m/>
    <s v="124501-647000"/>
    <d v="2020-06-30T00:00:00"/>
    <m/>
    <s v="JE-000000118"/>
    <m/>
    <s v="Conversion"/>
    <s v="Actuals"/>
    <n v="45020.04"/>
    <m/>
    <s v="S45 Financial Management"/>
    <m/>
    <m/>
    <s v="Conversion"/>
    <s v="D020 Treasury &amp; Investments"/>
    <s v="11 Operating Fund"/>
    <m/>
    <m/>
    <x v="0"/>
    <m/>
    <s v="FT Staff Salaried"/>
    <m/>
    <s v="5000:Salaries and Wages"/>
    <s v="12 - June"/>
  </r>
  <r>
    <s v="Operational Summary Journal: Saint Louis University - 06/27/2020"/>
    <s v="5000:Salaries and Wages"/>
    <s v="11 Operating Fund"/>
    <x v="0"/>
    <s v="15 Institutional Support"/>
    <m/>
    <x v="2"/>
    <x v="2"/>
    <m/>
    <m/>
    <d v="2020-06-27T00:00:00"/>
    <m/>
    <m/>
    <m/>
    <s v="Payroll Actual Accrual"/>
    <s v="Actuals"/>
    <n v="1106.26"/>
    <m/>
    <s v="S45 Financial Management"/>
    <m/>
    <m/>
    <s v="Payroll Actual Accrual"/>
    <s v="D308 Shared Services"/>
    <s v="11 Operating Fund"/>
    <m/>
    <m/>
    <x v="0"/>
    <m/>
    <s v="PT Staff Hourly"/>
    <m/>
    <s v="5000:Salaries and Wages"/>
    <s v="12 - June"/>
  </r>
  <r>
    <s v="Operational Summary Journal: Saint Louis University - 06/27/2020"/>
    <s v="5124:Fringe Benefits Expense"/>
    <s v="11 Operating Fund"/>
    <x v="4"/>
    <s v="15 Institutional Support"/>
    <m/>
    <x v="45"/>
    <x v="22"/>
    <m/>
    <m/>
    <d v="2020-06-27T00:00:00"/>
    <m/>
    <m/>
    <m/>
    <s v="Payroll Actual Accrual"/>
    <s v="Actuals"/>
    <n v="6.92"/>
    <m/>
    <s v="S45 Financial Management"/>
    <m/>
    <m/>
    <s v="Payroll Actual Accrual"/>
    <s v="D010 Controller"/>
    <s v="11 Operating Fund"/>
    <m/>
    <m/>
    <x v="0"/>
    <m/>
    <s v="Fringe Benefit Expense-Long-Term Disability Insurance"/>
    <m/>
    <s v="5124:Fringe Benefits Expense"/>
    <s v="12 - June"/>
  </r>
  <r>
    <s v="Operational Summary Journal: Saint Louis University - 06/27/2020"/>
    <s v="5124:Fringe Benefits Expense"/>
    <s v="11 Operating Fund"/>
    <x v="4"/>
    <s v="15 Institutional Support"/>
    <m/>
    <x v="42"/>
    <x v="22"/>
    <m/>
    <m/>
    <d v="2020-06-27T00:00:00"/>
    <m/>
    <m/>
    <m/>
    <s v="Payroll Actual Accrual"/>
    <s v="Actuals"/>
    <n v="247.24"/>
    <m/>
    <s v="S45 Financial Management"/>
    <m/>
    <m/>
    <s v="Payroll Actual Accrual"/>
    <s v="D010 Controller"/>
    <s v="11 Operating Fund"/>
    <m/>
    <m/>
    <x v="0"/>
    <m/>
    <s v="FICA-Employer Expense"/>
    <m/>
    <s v="5124:Fringe Benefits Expense"/>
    <s v="12 - June"/>
  </r>
  <r>
    <s v="Operational Summary Journal: Saint Louis University - 06/27/2020"/>
    <s v="5124:Fringe Benefits Expense"/>
    <s v="11 Operating Fund"/>
    <x v="4"/>
    <s v="15 Institutional Support"/>
    <m/>
    <x v="46"/>
    <x v="23"/>
    <m/>
    <m/>
    <d v="2020-06-27T00:00:00"/>
    <m/>
    <m/>
    <m/>
    <s v="Payroll Actual Accrual"/>
    <s v="Actuals"/>
    <n v="3.71"/>
    <m/>
    <s v="S45 Financial Management"/>
    <m/>
    <m/>
    <s v="Payroll Actual Accrual"/>
    <s v="D010 Controller"/>
    <s v="11 Operating Fund"/>
    <m/>
    <m/>
    <x v="0"/>
    <m/>
    <s v="Life Insurance - Employer Expense"/>
    <m/>
    <s v="5124:Fringe Benefits Expense"/>
    <s v="12 - June"/>
  </r>
  <r>
    <s v="Operational Summary Journal: Saint Louis University - 06/27/2020"/>
    <s v="5124:Fringe Benefits Expense"/>
    <s v="11 Operating Fund"/>
    <x v="4"/>
    <s v="15 Institutional Support"/>
    <m/>
    <x v="44"/>
    <x v="22"/>
    <m/>
    <m/>
    <d v="2020-06-27T00:00:00"/>
    <m/>
    <m/>
    <m/>
    <s v="Payroll Actual Accrual"/>
    <s v="Actuals"/>
    <n v="825.7"/>
    <m/>
    <s v="S45 Financial Management"/>
    <m/>
    <m/>
    <s v="Payroll Actual Accrual"/>
    <s v="D010 Controller"/>
    <s v="11 Operating Fund"/>
    <m/>
    <m/>
    <x v="0"/>
    <m/>
    <s v="Fringe Benefit Expense-Medical Insurance UHC Plus"/>
    <m/>
    <s v="5124:Fringe Benefits Expense"/>
    <s v="12 - June"/>
  </r>
  <r>
    <s v="Operational Summary Journal: Saint Louis University - 06/27/2020"/>
    <s v="5124:Fringe Benefits Expense"/>
    <s v="11 Operating Fund"/>
    <x v="4"/>
    <s v="15 Institutional Support"/>
    <m/>
    <x v="42"/>
    <x v="22"/>
    <m/>
    <m/>
    <d v="2020-06-27T00:00:00"/>
    <m/>
    <m/>
    <m/>
    <s v="Payroll Actual Accrual"/>
    <s v="Actuals"/>
    <n v="57.83"/>
    <m/>
    <s v="S45 Financial Management"/>
    <m/>
    <m/>
    <s v="Payroll Actual Accrual"/>
    <s v="D010 Controller"/>
    <s v="11 Operating Fund"/>
    <m/>
    <m/>
    <x v="0"/>
    <m/>
    <s v="FICA-Employer Expense"/>
    <m/>
    <s v="5124:Fringe Benefits Expense"/>
    <s v="12 - June"/>
  </r>
  <r>
    <s v="Operational Summary Journal: Saint Louis University - 06/27/2020"/>
    <s v="5124:Fringe Benefits Expense"/>
    <s v="11 Operating Fund"/>
    <x v="0"/>
    <s v="15 Institutional Support"/>
    <m/>
    <x v="42"/>
    <x v="22"/>
    <m/>
    <m/>
    <d v="2020-06-27T00:00:00"/>
    <m/>
    <m/>
    <m/>
    <s v="Payroll Actual Accrual"/>
    <s v="Actuals"/>
    <n v="16.04"/>
    <m/>
    <s v="S45 Financial Management"/>
    <m/>
    <m/>
    <s v="Payroll Actual Accrual"/>
    <s v="D308 Shared Services"/>
    <s v="11 Operating Fund"/>
    <m/>
    <m/>
    <x v="0"/>
    <m/>
    <s v="FICA-Employer Expense"/>
    <m/>
    <s v="5124:Fringe Benefits Expense"/>
    <s v="12 - June"/>
  </r>
  <r>
    <s v="Operational Summary Journal: Saint Louis University - 06/27/2020"/>
    <s v="5124:Fringe Benefits Expense"/>
    <s v="11 Operating Fund"/>
    <x v="0"/>
    <s v="15 Institutional Support"/>
    <m/>
    <x v="42"/>
    <x v="22"/>
    <m/>
    <m/>
    <d v="2020-06-27T00:00:00"/>
    <m/>
    <m/>
    <m/>
    <s v="Payroll Actual Accrual"/>
    <s v="Actuals"/>
    <n v="68.59"/>
    <m/>
    <s v="S45 Financial Management"/>
    <m/>
    <m/>
    <s v="Payroll Actual Accrual"/>
    <s v="D308 Shared Services"/>
    <s v="11 Operating Fund"/>
    <m/>
    <m/>
    <x v="0"/>
    <m/>
    <s v="FICA-Employer Expense"/>
    <m/>
    <s v="5124:Fringe Benefits Expense"/>
    <s v="12 - June"/>
  </r>
  <r>
    <s v="Operational Summary Journal: Saint Louis University - 06/27/2020"/>
    <s v="5124:Fringe Benefits Expense"/>
    <s v="11 Operating Fund"/>
    <x v="4"/>
    <s v="15 Institutional Support"/>
    <m/>
    <x v="44"/>
    <x v="22"/>
    <m/>
    <m/>
    <d v="2020-06-27T00:00:00"/>
    <m/>
    <m/>
    <m/>
    <s v="Payroll Actual Accrual"/>
    <s v="Actuals"/>
    <n v="80.78"/>
    <m/>
    <s v="S45 Financial Management"/>
    <m/>
    <m/>
    <s v="Payroll Actual Accrual"/>
    <s v="D010 Controller"/>
    <s v="11 Operating Fund"/>
    <m/>
    <m/>
    <x v="0"/>
    <m/>
    <s v="Fringe Benefit Expense-Medical Insurance UHC Plus"/>
    <m/>
    <s v="5124:Fringe Benefits Expense"/>
    <s v="12 - June"/>
  </r>
  <r>
    <s v="Operational Summary Journal: Saint Louis University - 06/27/2020"/>
    <s v="5124:Fringe Benefits Expense"/>
    <s v="11 Operating Fund"/>
    <x v="4"/>
    <s v="15 Institutional Support"/>
    <m/>
    <x v="43"/>
    <x v="23"/>
    <m/>
    <m/>
    <d v="2020-06-27T00:00:00"/>
    <m/>
    <m/>
    <m/>
    <s v="Payroll Actual Accrual"/>
    <s v="Actuals"/>
    <n v="0.75"/>
    <m/>
    <s v="S45 Financial Management"/>
    <m/>
    <m/>
    <s v="Payroll Actual Accrual"/>
    <s v="D010 Controller"/>
    <s v="11 Operating Fund"/>
    <m/>
    <m/>
    <x v="0"/>
    <m/>
    <s v="AD&amp;D Benefit"/>
    <m/>
    <s v="5124:Fringe Benefits Expense"/>
    <s v="12 - June"/>
  </r>
  <r>
    <s v="Operational Summary Journal: Saint Louis University - 06/27/2020"/>
    <s v="5124:Fringe Benefits Expense"/>
    <s v="11 Operating Fund"/>
    <x v="4"/>
    <s v="15 Institutional Support"/>
    <m/>
    <x v="47"/>
    <x v="23"/>
    <m/>
    <m/>
    <d v="2020-06-27T00:00:00"/>
    <m/>
    <m/>
    <m/>
    <s v="Payroll Actual Accrual"/>
    <s v="Actuals"/>
    <n v="283.92"/>
    <m/>
    <s v="S45 Financial Management"/>
    <m/>
    <m/>
    <s v="Payroll Actual Accrual"/>
    <s v="D010 Controller"/>
    <s v="11 Operating Fund"/>
    <m/>
    <m/>
    <x v="0"/>
    <m/>
    <s v="Retirement Plan Employer Expense"/>
    <m/>
    <s v="5124:Fringe Benefits Expense"/>
    <s v="12 - June"/>
  </r>
  <r>
    <s v="Operational Summary Journal: Saint Louis University - 06/27/2020"/>
    <s v="5000:Salaries and Wages"/>
    <s v="11 Operating Fund"/>
    <x v="4"/>
    <s v="15 Institutional Support"/>
    <m/>
    <x v="19"/>
    <x v="3"/>
    <m/>
    <m/>
    <d v="2020-06-27T00:00:00"/>
    <m/>
    <m/>
    <m/>
    <s v="Payroll Actual Accrual"/>
    <s v="Actuals"/>
    <n v="4180"/>
    <m/>
    <s v="S45 Financial Management"/>
    <m/>
    <m/>
    <s v="Payroll Actual Accrual"/>
    <s v="D010 Controller"/>
    <s v="11 Operating Fund"/>
    <m/>
    <m/>
    <x v="0"/>
    <m/>
    <s v="FT Staff Hourly"/>
    <m/>
    <s v="5000:Salaries and Wages"/>
    <s v="12 - June"/>
  </r>
</pivotCacheRecords>
</file>

<file path=xl/pivotCache/pivotCacheRecords2.xml><?xml version="1.0" encoding="utf-8"?>
<pivotCacheRecords xmlns="http://schemas.openxmlformats.org/spreadsheetml/2006/main" xmlns:r="http://schemas.openxmlformats.org/officeDocument/2006/relationships" count="32">
  <r>
    <x v="0"/>
    <s v="5000:Salaries and Wages"/>
    <x v="0"/>
    <s v="(Blank)"/>
    <x v="0"/>
    <n v="108680"/>
    <n v="108680"/>
  </r>
  <r>
    <x v="0"/>
    <s v="5000:Salaries and Wages"/>
    <x v="1"/>
    <s v="(Blank)"/>
    <x v="0"/>
    <n v="1177386.72"/>
    <n v="1177386.72"/>
  </r>
  <r>
    <x v="0"/>
    <s v="5010:Fringe Benefits Allocated"/>
    <x v="2"/>
    <s v="(Blank)"/>
    <x v="0"/>
    <n v="427617.5"/>
    <n v="427617.5"/>
  </r>
  <r>
    <x v="1"/>
    <s v="5000:Salaries and Wages"/>
    <x v="1"/>
    <s v="(Blank)"/>
    <x v="0"/>
    <n v="560024.19999999995"/>
    <n v="560024.19999999995"/>
  </r>
  <r>
    <x v="1"/>
    <s v="5000:Salaries and Wages"/>
    <x v="3"/>
    <s v="(Blank)"/>
    <x v="0"/>
    <n v="19999.919999999998"/>
    <n v="19999.919999999998"/>
  </r>
  <r>
    <x v="1"/>
    <s v="5010:Fringe Benefits Allocated"/>
    <x v="2"/>
    <s v="(Blank)"/>
    <x v="0"/>
    <n v="189358.05"/>
    <n v="189358.05"/>
  </r>
  <r>
    <x v="1"/>
    <s v="SLU Parent: Salaries and benefits"/>
    <x v="4"/>
    <s v="(Blank)"/>
    <x v="0"/>
    <n v="1011"/>
    <n v="1011"/>
  </r>
  <r>
    <x v="1"/>
    <s v="SLU Parent: Salaries and benefits"/>
    <x v="5"/>
    <s v="(Blank)"/>
    <x v="0"/>
    <n v="1799"/>
    <n v="1799"/>
  </r>
  <r>
    <x v="1"/>
    <s v="SLU Parent: Supplies, repairs, utilities, and other expenses"/>
    <x v="6"/>
    <s v="(Blank)"/>
    <x v="0"/>
    <n v="375"/>
    <n v="375"/>
  </r>
  <r>
    <x v="1"/>
    <s v="SLU Parent: Supplies, repairs, utilities, and other expenses"/>
    <x v="7"/>
    <s v="(Blank)"/>
    <x v="0"/>
    <n v="1928"/>
    <n v="1928"/>
  </r>
  <r>
    <x v="1"/>
    <s v="SLU Parent: Supplies, repairs, utilities, and other expenses"/>
    <x v="8"/>
    <s v="(Blank)"/>
    <x v="0"/>
    <n v="10350"/>
    <n v="10350"/>
  </r>
  <r>
    <x v="1"/>
    <s v="SLU Parent: Supplies, repairs, utilities, and other expenses"/>
    <x v="9"/>
    <s v="(Blank)"/>
    <x v="0"/>
    <n v="1772"/>
    <n v="1772"/>
  </r>
  <r>
    <x v="1"/>
    <s v="SLU Parent: Supplies, repairs, utilities, and other expenses"/>
    <x v="10"/>
    <s v="(Blank)"/>
    <x v="0"/>
    <n v="25600"/>
    <n v="25600"/>
  </r>
  <r>
    <x v="1"/>
    <s v="SLU Parent: Supplies, repairs, utilities, and other expenses"/>
    <x v="11"/>
    <s v="(Blank)"/>
    <x v="0"/>
    <n v="33182"/>
    <n v="33182"/>
  </r>
  <r>
    <x v="1"/>
    <s v="SLU Parent: Supplies, repairs, utilities, and other expenses"/>
    <x v="12"/>
    <s v="(Blank)"/>
    <x v="0"/>
    <n v="10246"/>
    <n v="10246"/>
  </r>
  <r>
    <x v="1"/>
    <s v="SLU Parent: Supplies, repairs, utilities, and other expenses"/>
    <x v="13"/>
    <s v="(Blank)"/>
    <x v="0"/>
    <n v="10000"/>
    <n v="10000"/>
  </r>
  <r>
    <x v="1"/>
    <s v="SLU Parent: Supplies, repairs, utilities, and other expenses"/>
    <x v="14"/>
    <s v="(Blank)"/>
    <x v="0"/>
    <n v="3293"/>
    <n v="3293"/>
  </r>
  <r>
    <x v="1"/>
    <s v="SLU Parent: Supplies, repairs, utilities, and other expenses"/>
    <x v="15"/>
    <s v="(Blank)"/>
    <x v="0"/>
    <n v="10909"/>
    <n v="10909"/>
  </r>
  <r>
    <x v="1"/>
    <s v="SLU Parent: Supplies, repairs, utilities, and other expenses"/>
    <x v="16"/>
    <s v="(Blank)"/>
    <x v="0"/>
    <n v="19487"/>
    <n v="19487"/>
  </r>
  <r>
    <x v="1"/>
    <s v="SLU Parent: Supplies, repairs, utilities, and other expenses"/>
    <x v="17"/>
    <s v="Expense Recovery"/>
    <x v="0"/>
    <n v="-232977"/>
    <n v="-232977"/>
  </r>
  <r>
    <x v="2"/>
    <s v="5000:Salaries and Wages"/>
    <x v="1"/>
    <s v="(Blank)"/>
    <x v="0"/>
    <n v="464240.28"/>
    <n v="464240.28"/>
  </r>
  <r>
    <x v="2"/>
    <s v="5010:Fringe Benefits Allocated"/>
    <x v="2"/>
    <s v="(Blank)"/>
    <x v="0"/>
    <n v="154359.96"/>
    <n v="154359.96"/>
  </r>
  <r>
    <x v="3"/>
    <s v="5000:Salaries and Wages"/>
    <x v="1"/>
    <s v="(Blank)"/>
    <x v="0"/>
    <n v="343282.2"/>
    <n v="343282.2"/>
  </r>
  <r>
    <x v="3"/>
    <s v="5000:Salaries and Wages"/>
    <x v="3"/>
    <s v="(Blank)"/>
    <x v="0"/>
    <n v="3600"/>
    <n v="3600"/>
  </r>
  <r>
    <x v="3"/>
    <s v="5010:Fringe Benefits Allocated"/>
    <x v="2"/>
    <s v="(Blank)"/>
    <x v="0"/>
    <n v="115338.36"/>
    <n v="115338.36"/>
  </r>
  <r>
    <x v="4"/>
    <s v="5000:Salaries and Wages"/>
    <x v="1"/>
    <s v="(Blank)"/>
    <x v="0"/>
    <n v="525000.24"/>
    <n v="525000.24"/>
  </r>
  <r>
    <x v="4"/>
    <s v="5000:Salaries and Wages"/>
    <x v="3"/>
    <s v="(Blank)"/>
    <x v="0"/>
    <n v="3600"/>
    <n v="3600"/>
  </r>
  <r>
    <x v="4"/>
    <s v="5010:Fringe Benefits Allocated"/>
    <x v="2"/>
    <s v="(Blank)"/>
    <x v="0"/>
    <n v="175759.68"/>
    <n v="175759.68"/>
  </r>
  <r>
    <x v="4"/>
    <s v="SLU Parent: Supplies, repairs, utilities, and other expenses"/>
    <x v="17"/>
    <s v="Expense Recovery"/>
    <x v="0"/>
    <n v="-17999"/>
    <n v="-17999"/>
  </r>
  <r>
    <x v="5"/>
    <s v="5000:Salaries and Wages"/>
    <x v="1"/>
    <s v="(Blank)"/>
    <x v="0"/>
    <n v="229380.72"/>
    <n v="229380.72"/>
  </r>
  <r>
    <x v="5"/>
    <s v="5000:Salaries and Wages"/>
    <x v="18"/>
    <s v="(Blank)"/>
    <x v="0"/>
    <n v="27300"/>
    <n v="27300"/>
  </r>
  <r>
    <x v="5"/>
    <s v="5010:Fringe Benefits Allocated"/>
    <x v="2"/>
    <s v="(Blank)"/>
    <x v="0"/>
    <n v="80569"/>
    <n v="8056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4"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E107" firstHeaderRow="1" firstDataRow="1" firstDataCol="4"/>
  <pivotFields count="32">
    <pivotField showAll="0"/>
    <pivotField showAll="0"/>
    <pivotField showAll="0"/>
    <pivotField axis="axisRow" outline="0" showAll="0">
      <items count="7">
        <item x="0"/>
        <item x="1"/>
        <item x="2"/>
        <item x="3"/>
        <item x="4"/>
        <item x="5"/>
        <item t="default"/>
      </items>
      <extLst>
        <ext xmlns:x14="http://schemas.microsoft.com/office/spreadsheetml/2009/9/main" uri="{2946ED86-A175-432a-8AC1-64E0C546D7DE}">
          <x14:pivotField fillDownLabels="1"/>
        </ext>
      </extLst>
    </pivotField>
    <pivotField showAll="0"/>
    <pivotField showAll="0" defaultSubtotal="0"/>
    <pivotField axis="axisRow" outline="0" showAll="0">
      <items count="49">
        <item x="22"/>
        <item x="6"/>
        <item x="1"/>
        <item x="19"/>
        <item x="3"/>
        <item x="9"/>
        <item x="29"/>
        <item x="26"/>
        <item x="21"/>
        <item x="35"/>
        <item x="41"/>
        <item x="25"/>
        <item x="23"/>
        <item x="8"/>
        <item x="30"/>
        <item x="4"/>
        <item x="7"/>
        <item x="10"/>
        <item x="12"/>
        <item x="36"/>
        <item x="17"/>
        <item x="18"/>
        <item x="40"/>
        <item x="11"/>
        <item x="38"/>
        <item x="37"/>
        <item x="24"/>
        <item x="27"/>
        <item x="32"/>
        <item x="0"/>
        <item x="2"/>
        <item x="5"/>
        <item x="13"/>
        <item x="14"/>
        <item x="15"/>
        <item x="16"/>
        <item x="20"/>
        <item x="28"/>
        <item x="31"/>
        <item x="33"/>
        <item x="34"/>
        <item x="39"/>
        <item x="42"/>
        <item x="43"/>
        <item x="44"/>
        <item x="45"/>
        <item x="46"/>
        <item x="47"/>
        <item t="default"/>
      </items>
      <extLst>
        <ext xmlns:x14="http://schemas.microsoft.com/office/spreadsheetml/2009/9/main" uri="{2946ED86-A175-432a-8AC1-64E0C546D7DE}">
          <x14:pivotField fillDownLabels="1"/>
        </ext>
      </extLst>
    </pivotField>
    <pivotField axis="axisRow" outline="0" showAll="0" defaultSubtotal="0">
      <items count="24">
        <item x="9"/>
        <item x="10"/>
        <item x="14"/>
        <item x="21"/>
        <item x="13"/>
        <item x="15"/>
        <item x="1"/>
        <item x="3"/>
        <item x="5"/>
        <item x="0"/>
        <item x="8"/>
        <item x="19"/>
        <item x="7"/>
        <item x="18"/>
        <item x="20"/>
        <item x="16"/>
        <item x="6"/>
        <item x="4"/>
        <item x="2"/>
        <item x="11"/>
        <item x="12"/>
        <item x="17"/>
        <item x="22"/>
        <item x="23"/>
      </items>
      <extLst>
        <ext xmlns:x14="http://schemas.microsoft.com/office/spreadsheetml/2009/9/main" uri="{2946ED86-A175-432a-8AC1-64E0C546D7DE}">
          <x14:pivotField fillDownLabels="1"/>
        </ext>
      </extLst>
    </pivotField>
    <pivotField showAll="0"/>
    <pivotField showAll="0"/>
    <pivotField numFmtId="14" showAll="0"/>
    <pivotField showAll="0"/>
    <pivotField showAll="0"/>
    <pivotField showAll="0"/>
    <pivotField showAll="0"/>
    <pivotField showAll="0"/>
    <pivotField dataField="1" numFmtId="164"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outline="0" showAll="0" defaultSubtotal="0">
      <items count="1">
        <item x="0"/>
      </items>
      <extLst>
        <ext xmlns:x14="http://schemas.microsoft.com/office/spreadsheetml/2009/9/main" uri="{2946ED86-A175-432a-8AC1-64E0C546D7DE}">
          <x14:pivotField fillDownLabels="1"/>
        </ext>
      </extLst>
    </pivotField>
    <pivotField showAll="0" defaultSubtotal="0"/>
    <pivotField showAll="0" defaultSubtotal="0"/>
    <pivotField showAll="0" defaultSubtotal="0"/>
    <pivotField showAll="0" defaultSubtotal="0"/>
    <pivotField showAll="0" defaultSubtotal="0"/>
  </pivotFields>
  <rowFields count="4">
    <field x="3"/>
    <field x="26"/>
    <field x="7"/>
    <field x="6"/>
  </rowFields>
  <rowItems count="106">
    <i>
      <x/>
      <x/>
      <x v="6"/>
      <x v="2"/>
    </i>
    <i r="2">
      <x v="7"/>
      <x v="4"/>
    </i>
    <i r="2">
      <x v="9"/>
      <x v="29"/>
    </i>
    <i r="2">
      <x v="18"/>
      <x v="30"/>
    </i>
    <i r="2">
      <x v="22"/>
      <x v="42"/>
    </i>
    <i t="default">
      <x/>
    </i>
    <i>
      <x v="1"/>
      <x/>
      <x v="2"/>
      <x v="6"/>
    </i>
    <i r="3">
      <x v="7"/>
    </i>
    <i r="3">
      <x v="11"/>
    </i>
    <i r="2">
      <x v="3"/>
      <x v="22"/>
    </i>
    <i r="2">
      <x v="6"/>
      <x v="2"/>
    </i>
    <i r="2">
      <x v="7"/>
      <x v="3"/>
    </i>
    <i r="3">
      <x v="4"/>
    </i>
    <i r="3">
      <x v="15"/>
    </i>
    <i r="2">
      <x v="9"/>
      <x v="29"/>
    </i>
    <i r="2">
      <x v="16"/>
      <x v="8"/>
    </i>
    <i t="default">
      <x v="1"/>
    </i>
    <i>
      <x v="2"/>
      <x/>
      <x/>
      <x v="17"/>
    </i>
    <i r="2">
      <x v="1"/>
      <x v="18"/>
    </i>
    <i r="3">
      <x v="23"/>
    </i>
    <i r="2">
      <x v="2"/>
      <x/>
    </i>
    <i r="3">
      <x v="6"/>
    </i>
    <i r="3">
      <x v="7"/>
    </i>
    <i r="3">
      <x v="10"/>
    </i>
    <i r="3">
      <x v="11"/>
    </i>
    <i r="3">
      <x v="12"/>
    </i>
    <i r="2">
      <x v="4"/>
      <x v="36"/>
    </i>
    <i r="2">
      <x v="5"/>
      <x v="26"/>
    </i>
    <i r="3">
      <x v="27"/>
    </i>
    <i r="3">
      <x v="37"/>
    </i>
    <i r="2">
      <x v="6"/>
      <x v="2"/>
    </i>
    <i r="2">
      <x v="7"/>
      <x v="4"/>
    </i>
    <i r="3">
      <x v="15"/>
    </i>
    <i r="2">
      <x v="8"/>
      <x v="1"/>
    </i>
    <i r="3">
      <x v="38"/>
    </i>
    <i r="2">
      <x v="9"/>
      <x v="29"/>
    </i>
    <i r="2">
      <x v="10"/>
      <x v="5"/>
    </i>
    <i r="3">
      <x v="25"/>
    </i>
    <i r="2">
      <x v="11"/>
      <x v="19"/>
    </i>
    <i r="2">
      <x v="12"/>
      <x v="13"/>
    </i>
    <i r="3">
      <x v="21"/>
    </i>
    <i r="2">
      <x v="13"/>
      <x v="9"/>
    </i>
    <i r="2">
      <x v="16"/>
      <x v="8"/>
    </i>
    <i r="3">
      <x v="16"/>
    </i>
    <i r="2">
      <x v="17"/>
      <x v="31"/>
    </i>
    <i t="default">
      <x v="2"/>
    </i>
    <i>
      <x v="3"/>
      <x/>
      <x/>
      <x v="39"/>
    </i>
    <i r="2">
      <x v="1"/>
      <x v="18"/>
    </i>
    <i r="2">
      <x v="2"/>
      <x/>
    </i>
    <i r="3">
      <x v="6"/>
    </i>
    <i r="3">
      <x v="7"/>
    </i>
    <i r="3">
      <x v="11"/>
    </i>
    <i r="2">
      <x v="6"/>
      <x v="2"/>
    </i>
    <i r="2">
      <x v="7"/>
      <x v="4"/>
    </i>
    <i r="3">
      <x v="15"/>
    </i>
    <i r="2">
      <x v="8"/>
      <x v="1"/>
    </i>
    <i r="3">
      <x v="38"/>
    </i>
    <i r="2">
      <x v="9"/>
      <x v="20"/>
    </i>
    <i r="3">
      <x v="29"/>
    </i>
    <i r="3">
      <x v="32"/>
    </i>
    <i r="2">
      <x v="16"/>
      <x v="8"/>
    </i>
    <i r="3">
      <x v="35"/>
    </i>
    <i r="2">
      <x v="17"/>
      <x v="31"/>
    </i>
    <i r="2">
      <x v="19"/>
      <x v="33"/>
    </i>
    <i r="2">
      <x v="20"/>
      <x v="34"/>
    </i>
    <i t="default">
      <x v="3"/>
    </i>
    <i>
      <x v="4"/>
      <x/>
      <x v="1"/>
      <x v="23"/>
    </i>
    <i r="2">
      <x v="2"/>
      <x v="6"/>
    </i>
    <i r="3">
      <x v="7"/>
    </i>
    <i r="3">
      <x v="12"/>
    </i>
    <i r="2">
      <x v="6"/>
      <x v="2"/>
    </i>
    <i r="2">
      <x v="7"/>
      <x v="3"/>
    </i>
    <i r="3">
      <x v="4"/>
    </i>
    <i r="2">
      <x v="8"/>
      <x v="1"/>
    </i>
    <i r="2">
      <x v="9"/>
      <x v="20"/>
    </i>
    <i r="3">
      <x v="28"/>
    </i>
    <i r="3">
      <x v="29"/>
    </i>
    <i r="2">
      <x v="10"/>
      <x v="5"/>
    </i>
    <i r="2">
      <x v="12"/>
      <x v="21"/>
    </i>
    <i r="2">
      <x v="13"/>
      <x v="9"/>
    </i>
    <i r="2">
      <x v="14"/>
      <x v="24"/>
    </i>
    <i r="2">
      <x v="15"/>
      <x v="14"/>
    </i>
    <i r="2">
      <x v="16"/>
      <x v="8"/>
    </i>
    <i r="3">
      <x v="16"/>
    </i>
    <i r="2">
      <x v="18"/>
      <x v="30"/>
    </i>
    <i r="2">
      <x v="21"/>
      <x v="40"/>
    </i>
    <i r="2">
      <x v="22"/>
      <x v="42"/>
    </i>
    <i r="3">
      <x v="44"/>
    </i>
    <i r="3">
      <x v="45"/>
    </i>
    <i r="2">
      <x v="23"/>
      <x v="43"/>
    </i>
    <i r="3">
      <x v="46"/>
    </i>
    <i r="3">
      <x v="47"/>
    </i>
    <i t="default">
      <x v="4"/>
    </i>
    <i>
      <x v="5"/>
      <x/>
      <x v="2"/>
      <x v="6"/>
    </i>
    <i r="3">
      <x v="7"/>
    </i>
    <i r="3">
      <x v="11"/>
    </i>
    <i r="2">
      <x v="6"/>
      <x v="2"/>
    </i>
    <i r="2">
      <x v="7"/>
      <x v="3"/>
    </i>
    <i r="3">
      <x v="4"/>
    </i>
    <i r="2">
      <x v="9"/>
      <x v="20"/>
    </i>
    <i r="3">
      <x v="28"/>
    </i>
    <i r="3">
      <x v="41"/>
    </i>
    <i r="2">
      <x v="16"/>
      <x v="8"/>
    </i>
    <i r="3">
      <x v="16"/>
    </i>
    <i t="default">
      <x v="5"/>
    </i>
    <i t="grand">
      <x/>
    </i>
  </rowItems>
  <colItems count="1">
    <i/>
  </colItems>
  <dataFields count="1">
    <dataField name="Sum of Ledger Debit minus Credit" fld="16" baseField="0" baseItem="0" numFmtId="39"/>
  </dataFields>
  <formats count="3">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D00-000000000000}" name="PivotTable3" cacheId="3" dataOnRows="1" applyNumberFormats="0" applyBorderFormats="0" applyFontFormats="0" applyPatternFormats="0" applyAlignmentFormats="0" applyWidthHeightFormats="1" dataCaption="Data" updatedVersion="6" minRefreshableVersion="3" showMemberPropertyTips="0" useAutoFormatting="1" itemPrintTitles="1" createdVersion="6" indent="0" compact="0" compactData="0" gridDropZones="1">
  <location ref="A3:D49" firstHeaderRow="2" firstDataRow="2" firstDataCol="3"/>
  <pivotFields count="7">
    <pivotField axis="axisRow" compact="0" outline="0" subtotalTop="0" showAll="0" includeNewItemsInFilter="1">
      <items count="7">
        <item x="0"/>
        <item x="1"/>
        <item x="2"/>
        <item x="3"/>
        <item x="4"/>
        <item x="5"/>
        <item t="default"/>
      </items>
      <extLst>
        <ext xmlns:x14="http://schemas.microsoft.com/office/spreadsheetml/2009/9/main" uri="{2946ED86-A175-432a-8AC1-64E0C546D7DE}">
          <x14:pivotField fillDownLabels="1"/>
        </ext>
      </extLst>
    </pivotField>
    <pivotField compact="0" outline="0" subtotalTop="0" showAll="0" includeNewItemsInFilter="1"/>
    <pivotField axis="axisRow" compact="0" outline="0" subtotalTop="0" showAll="0" includeNewItemsInFilter="1">
      <items count="21">
        <item x="7"/>
        <item x="8"/>
        <item x="10"/>
        <item x="11"/>
        <item x="12"/>
        <item x="13"/>
        <item x="14"/>
        <item x="15"/>
        <item x="16"/>
        <item x="1"/>
        <item x="2"/>
        <item x="0"/>
        <item x="3"/>
        <item x="4"/>
        <item x="5"/>
        <item x="6"/>
        <item x="9"/>
        <item m="1" x="19"/>
        <item x="18"/>
        <item x="17"/>
        <item t="default"/>
      </items>
    </pivotField>
    <pivotField compact="0" outline="0" subtotalTop="0" showAll="0" includeNewItemsInFilter="1"/>
    <pivotField axis="axisRow" compact="0" outline="0" subtotalTop="0" showAll="0" includeNewItemsInFilter="1">
      <items count="2">
        <item x="0"/>
        <item t="default"/>
      </items>
      <extLst>
        <ext xmlns:x14="http://schemas.microsoft.com/office/spreadsheetml/2009/9/main" uri="{2946ED86-A175-432a-8AC1-64E0C546D7DE}">
          <x14:pivotField fillDownLabels="1"/>
        </ext>
      </extLst>
    </pivotField>
    <pivotField compact="0" numFmtId="164" outline="0" subtotalTop="0" showAll="0" includeNewItemsInFilter="1"/>
    <pivotField dataField="1" compact="0" numFmtId="164" outline="0" subtotalTop="0" showAll="0" includeNewItemsInFilter="1"/>
  </pivotFields>
  <rowFields count="3">
    <field x="0"/>
    <field x="4"/>
    <field x="2"/>
  </rowFields>
  <rowItems count="45">
    <i>
      <x/>
      <x/>
      <x v="9"/>
    </i>
    <i r="2">
      <x v="10"/>
    </i>
    <i r="2">
      <x v="11"/>
    </i>
    <i t="default" r="1">
      <x/>
    </i>
    <i t="default">
      <x/>
    </i>
    <i>
      <x v="1"/>
      <x/>
      <x/>
    </i>
    <i r="2">
      <x v="1"/>
    </i>
    <i r="2">
      <x v="2"/>
    </i>
    <i r="2">
      <x v="3"/>
    </i>
    <i r="2">
      <x v="4"/>
    </i>
    <i r="2">
      <x v="5"/>
    </i>
    <i r="2">
      <x v="6"/>
    </i>
    <i r="2">
      <x v="7"/>
    </i>
    <i r="2">
      <x v="8"/>
    </i>
    <i r="2">
      <x v="9"/>
    </i>
    <i r="2">
      <x v="10"/>
    </i>
    <i r="2">
      <x v="12"/>
    </i>
    <i r="2">
      <x v="13"/>
    </i>
    <i r="2">
      <x v="14"/>
    </i>
    <i r="2">
      <x v="15"/>
    </i>
    <i r="2">
      <x v="16"/>
    </i>
    <i r="2">
      <x v="19"/>
    </i>
    <i t="default" r="1">
      <x/>
    </i>
    <i t="default">
      <x v="1"/>
    </i>
    <i>
      <x v="2"/>
      <x/>
      <x v="9"/>
    </i>
    <i r="2">
      <x v="10"/>
    </i>
    <i t="default" r="1">
      <x/>
    </i>
    <i t="default">
      <x v="2"/>
    </i>
    <i>
      <x v="3"/>
      <x/>
      <x v="9"/>
    </i>
    <i r="2">
      <x v="10"/>
    </i>
    <i r="2">
      <x v="12"/>
    </i>
    <i t="default" r="1">
      <x/>
    </i>
    <i t="default">
      <x v="3"/>
    </i>
    <i>
      <x v="4"/>
      <x/>
      <x v="9"/>
    </i>
    <i r="2">
      <x v="10"/>
    </i>
    <i r="2">
      <x v="12"/>
    </i>
    <i r="2">
      <x v="19"/>
    </i>
    <i t="default" r="1">
      <x/>
    </i>
    <i t="default">
      <x v="4"/>
    </i>
    <i>
      <x v="5"/>
      <x/>
      <x v="9"/>
    </i>
    <i r="2">
      <x v="10"/>
    </i>
    <i r="2">
      <x v="18"/>
    </i>
    <i t="default" r="1">
      <x/>
    </i>
    <i t="default">
      <x v="5"/>
    </i>
    <i t="grand">
      <x/>
    </i>
  </rowItems>
  <colItems count="1">
    <i/>
  </colItems>
  <dataFields count="1">
    <dataField name="Sum of Sum of Ledger/Budget Debit minus Credit" fld="6"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0228F-9136-45DA-BDD6-978F4CDA9D65}">
  <dimension ref="A1:P20"/>
  <sheetViews>
    <sheetView tabSelected="1" workbookViewId="0">
      <pane xSplit="5" ySplit="3" topLeftCell="K4" activePane="bottomRight" state="frozen"/>
      <selection pane="topRight" activeCell="F1" sqref="F1"/>
      <selection pane="bottomLeft" activeCell="A4" sqref="A4"/>
      <selection pane="bottomRight"/>
    </sheetView>
  </sheetViews>
  <sheetFormatPr defaultRowHeight="15" x14ac:dyDescent="0.25"/>
  <cols>
    <col min="1" max="1" width="4.7109375" customWidth="1"/>
    <col min="2" max="2" width="8.42578125" customWidth="1"/>
    <col min="3" max="3" width="7.85546875" bestFit="1" customWidth="1"/>
    <col min="4" max="4" width="39.7109375" customWidth="1"/>
    <col min="5" max="5" width="4" customWidth="1"/>
    <col min="6" max="9" width="14" customWidth="1"/>
    <col min="10" max="10" width="14.140625" customWidth="1"/>
    <col min="11" max="11" width="15.28515625" bestFit="1" customWidth="1"/>
    <col min="12" max="12" width="15.7109375" bestFit="1" customWidth="1"/>
    <col min="13" max="13" width="20.7109375" customWidth="1"/>
    <col min="14" max="14" width="14" customWidth="1"/>
    <col min="15" max="16" width="16.42578125" bestFit="1" customWidth="1"/>
  </cols>
  <sheetData>
    <row r="1" spans="1:16" x14ac:dyDescent="0.25">
      <c r="A1" s="79" t="s">
        <v>1007</v>
      </c>
      <c r="B1" s="80"/>
      <c r="C1" s="80"/>
      <c r="D1" s="79"/>
      <c r="E1" s="81"/>
      <c r="F1" s="82"/>
      <c r="G1" s="82"/>
      <c r="H1" s="82"/>
      <c r="I1" s="83"/>
      <c r="J1" s="83"/>
      <c r="K1" s="83"/>
      <c r="L1" s="83"/>
      <c r="M1" s="84"/>
      <c r="N1" s="83"/>
      <c r="O1" s="85"/>
    </row>
    <row r="2" spans="1:16" x14ac:dyDescent="0.25">
      <c r="A2" s="79" t="s">
        <v>1008</v>
      </c>
      <c r="B2" s="80"/>
      <c r="C2" s="80"/>
      <c r="D2" s="79"/>
      <c r="E2" s="81"/>
      <c r="F2" s="82"/>
      <c r="G2" s="82"/>
      <c r="H2" s="82"/>
      <c r="I2" s="83"/>
      <c r="J2" s="83"/>
      <c r="K2" s="83"/>
      <c r="L2" s="83"/>
      <c r="M2" s="84"/>
      <c r="N2" s="86"/>
      <c r="O2" s="85"/>
    </row>
    <row r="3" spans="1:16" ht="43.5" x14ac:dyDescent="0.25">
      <c r="B3" s="79"/>
      <c r="C3" s="79"/>
      <c r="D3" s="79"/>
      <c r="E3" s="79"/>
      <c r="F3" s="110" t="s">
        <v>48</v>
      </c>
      <c r="G3" s="110" t="s">
        <v>49</v>
      </c>
      <c r="H3" s="110" t="s">
        <v>50</v>
      </c>
      <c r="I3" s="110" t="s">
        <v>240</v>
      </c>
      <c r="J3" s="110" t="s">
        <v>396</v>
      </c>
      <c r="K3" s="110" t="s">
        <v>521</v>
      </c>
      <c r="L3" s="110" t="s">
        <v>10</v>
      </c>
      <c r="M3" s="110" t="s">
        <v>1009</v>
      </c>
      <c r="N3" s="110" t="s">
        <v>1010</v>
      </c>
      <c r="O3" s="110" t="s">
        <v>1011</v>
      </c>
    </row>
    <row r="4" spans="1:16" x14ac:dyDescent="0.25">
      <c r="D4" s="87"/>
      <c r="E4" s="88"/>
      <c r="F4" s="89"/>
      <c r="G4" s="89"/>
      <c r="H4" s="89"/>
      <c r="I4" s="89"/>
      <c r="J4" s="89"/>
      <c r="K4" s="89"/>
      <c r="L4" s="89"/>
      <c r="M4" s="89"/>
      <c r="N4" s="89"/>
      <c r="O4" s="90"/>
      <c r="P4" s="89"/>
    </row>
    <row r="5" spans="1:16" x14ac:dyDescent="0.25">
      <c r="E5" s="88"/>
      <c r="F5" s="89"/>
      <c r="G5" s="89"/>
      <c r="H5" s="89"/>
      <c r="I5" s="89"/>
      <c r="J5" s="89"/>
      <c r="K5" s="89"/>
      <c r="L5" s="89"/>
      <c r="M5" s="89"/>
      <c r="N5" s="89"/>
      <c r="O5" s="89"/>
      <c r="P5" s="89"/>
    </row>
    <row r="6" spans="1:16" x14ac:dyDescent="0.25">
      <c r="A6" s="91" t="s">
        <v>1012</v>
      </c>
      <c r="B6" s="92" t="s">
        <v>1013</v>
      </c>
      <c r="C6" s="79" t="s">
        <v>1014</v>
      </c>
      <c r="D6" s="79" t="s">
        <v>1015</v>
      </c>
      <c r="E6" s="93"/>
      <c r="F6" s="89">
        <v>108680</v>
      </c>
      <c r="G6" s="94">
        <v>1177386.72</v>
      </c>
      <c r="H6" s="89"/>
      <c r="I6" s="94"/>
      <c r="J6" s="94"/>
      <c r="K6" s="94"/>
      <c r="L6" s="94">
        <v>427617.5</v>
      </c>
      <c r="M6" s="89"/>
      <c r="N6" s="94"/>
      <c r="O6" s="89">
        <f t="shared" ref="O6:O11" si="0">SUM(F6:N6)</f>
        <v>1713684.22</v>
      </c>
      <c r="P6" s="95"/>
    </row>
    <row r="7" spans="1:16" x14ac:dyDescent="0.25">
      <c r="B7" s="96"/>
      <c r="C7" s="79" t="s">
        <v>1016</v>
      </c>
      <c r="D7" s="79" t="s">
        <v>1017</v>
      </c>
      <c r="E7" s="93"/>
      <c r="F7" s="89"/>
      <c r="G7" s="89">
        <v>560023.19999999995</v>
      </c>
      <c r="H7" s="89">
        <v>19999.919999999998</v>
      </c>
      <c r="I7" s="94"/>
      <c r="J7" s="94">
        <v>1011</v>
      </c>
      <c r="K7" s="94">
        <v>1799</v>
      </c>
      <c r="L7" s="94">
        <v>189357.72</v>
      </c>
      <c r="M7" s="89">
        <v>127142</v>
      </c>
      <c r="N7" s="94">
        <v>-232977</v>
      </c>
      <c r="O7" s="89">
        <f t="shared" si="0"/>
        <v>666355.84</v>
      </c>
      <c r="P7" s="95"/>
    </row>
    <row r="8" spans="1:16" x14ac:dyDescent="0.25">
      <c r="B8" s="96"/>
      <c r="C8" s="79" t="s">
        <v>1018</v>
      </c>
      <c r="D8" s="79" t="s">
        <v>1019</v>
      </c>
      <c r="E8" s="93"/>
      <c r="F8" s="89"/>
      <c r="G8" s="89">
        <v>464240.28</v>
      </c>
      <c r="H8" s="89"/>
      <c r="I8" s="94"/>
      <c r="J8" s="94"/>
      <c r="K8" s="94"/>
      <c r="L8" s="94">
        <v>154359.96</v>
      </c>
      <c r="M8" s="89"/>
      <c r="N8" s="94"/>
      <c r="O8" s="89">
        <f t="shared" si="0"/>
        <v>618600.24</v>
      </c>
      <c r="P8" s="95"/>
    </row>
    <row r="9" spans="1:16" x14ac:dyDescent="0.25">
      <c r="B9" s="96"/>
      <c r="C9" s="79" t="s">
        <v>1020</v>
      </c>
      <c r="D9" s="79" t="s">
        <v>1021</v>
      </c>
      <c r="E9" s="93"/>
      <c r="F9" s="89"/>
      <c r="G9" s="89">
        <v>343282.2</v>
      </c>
      <c r="H9" s="89">
        <v>3600</v>
      </c>
      <c r="I9" s="94"/>
      <c r="J9" s="94"/>
      <c r="K9" s="94"/>
      <c r="L9" s="94">
        <v>115338.36</v>
      </c>
      <c r="M9" s="89"/>
      <c r="N9" s="94"/>
      <c r="O9" s="89">
        <f t="shared" si="0"/>
        <v>462220.56</v>
      </c>
      <c r="P9" s="95"/>
    </row>
    <row r="10" spans="1:16" x14ac:dyDescent="0.25">
      <c r="A10" s="20"/>
      <c r="B10" s="79"/>
      <c r="C10" s="79" t="s">
        <v>1022</v>
      </c>
      <c r="D10" s="79" t="s">
        <v>1023</v>
      </c>
      <c r="E10" s="93"/>
      <c r="F10" s="89"/>
      <c r="G10" s="89">
        <v>525000.24</v>
      </c>
      <c r="H10" s="89">
        <v>3600</v>
      </c>
      <c r="I10" s="94"/>
      <c r="J10" s="94"/>
      <c r="K10" s="94"/>
      <c r="L10" s="94">
        <v>175759.68</v>
      </c>
      <c r="M10" s="89"/>
      <c r="N10" s="94">
        <v>-17999</v>
      </c>
      <c r="O10" s="89">
        <f t="shared" si="0"/>
        <v>686360.91999999993</v>
      </c>
      <c r="P10" s="95"/>
    </row>
    <row r="11" spans="1:16" x14ac:dyDescent="0.25">
      <c r="B11" s="96"/>
      <c r="C11" s="79" t="s">
        <v>1024</v>
      </c>
      <c r="D11" s="79" t="s">
        <v>1025</v>
      </c>
      <c r="E11" s="93"/>
      <c r="F11" s="89"/>
      <c r="G11" s="89">
        <v>229380.72</v>
      </c>
      <c r="H11" s="89"/>
      <c r="I11" s="94">
        <v>27300</v>
      </c>
      <c r="J11" s="94"/>
      <c r="K11" s="94"/>
      <c r="L11" s="94">
        <v>80569</v>
      </c>
      <c r="M11" s="89"/>
      <c r="N11" s="94"/>
      <c r="O11" s="89">
        <f t="shared" si="0"/>
        <v>337249.72</v>
      </c>
      <c r="P11" s="95"/>
    </row>
    <row r="12" spans="1:16" x14ac:dyDescent="0.25">
      <c r="B12" s="96"/>
      <c r="C12" s="79"/>
      <c r="D12" s="91" t="s">
        <v>1026</v>
      </c>
      <c r="E12" s="88"/>
      <c r="F12" s="97">
        <f t="shared" ref="F12:O12" si="1">SUM(F6:F11)</f>
        <v>108680</v>
      </c>
      <c r="G12" s="97">
        <f t="shared" si="1"/>
        <v>3299313.3600000008</v>
      </c>
      <c r="H12" s="97">
        <f t="shared" si="1"/>
        <v>27199.919999999998</v>
      </c>
      <c r="I12" s="97">
        <f t="shared" si="1"/>
        <v>27300</v>
      </c>
      <c r="J12" s="97">
        <f t="shared" si="1"/>
        <v>1011</v>
      </c>
      <c r="K12" s="97">
        <f t="shared" si="1"/>
        <v>1799</v>
      </c>
      <c r="L12" s="97">
        <f t="shared" si="1"/>
        <v>1143002.22</v>
      </c>
      <c r="M12" s="97">
        <f t="shared" si="1"/>
        <v>127142</v>
      </c>
      <c r="N12" s="97">
        <f t="shared" si="1"/>
        <v>-250976</v>
      </c>
      <c r="O12" s="98">
        <f t="shared" si="1"/>
        <v>4484471.5</v>
      </c>
      <c r="P12" s="95"/>
    </row>
    <row r="13" spans="1:16" x14ac:dyDescent="0.25">
      <c r="B13" s="21"/>
      <c r="D13" s="87"/>
      <c r="E13" s="88"/>
      <c r="F13" s="99"/>
      <c r="G13" s="99"/>
      <c r="H13" s="99"/>
      <c r="I13" s="99"/>
      <c r="J13" s="99"/>
      <c r="K13" s="99"/>
      <c r="L13" s="99"/>
      <c r="M13" s="99"/>
      <c r="N13" s="99"/>
      <c r="O13" s="99"/>
      <c r="P13" s="89"/>
    </row>
    <row r="14" spans="1:16" x14ac:dyDescent="0.25">
      <c r="B14" s="21"/>
      <c r="D14" s="91" t="s">
        <v>1027</v>
      </c>
      <c r="E14" s="88"/>
      <c r="F14" s="100">
        <v>0</v>
      </c>
      <c r="G14" s="100">
        <v>159388</v>
      </c>
      <c r="H14" s="100">
        <v>0</v>
      </c>
      <c r="I14" s="100">
        <v>0</v>
      </c>
      <c r="J14" s="100">
        <v>0</v>
      </c>
      <c r="K14" s="100">
        <v>0</v>
      </c>
      <c r="L14" s="100">
        <v>52997</v>
      </c>
      <c r="M14" s="100">
        <v>0</v>
      </c>
      <c r="N14" s="100">
        <v>0</v>
      </c>
      <c r="O14" s="100">
        <f>SUM(F14:N14)</f>
        <v>212385</v>
      </c>
      <c r="P14" s="99"/>
    </row>
    <row r="15" spans="1:16" x14ac:dyDescent="0.25">
      <c r="B15" s="21"/>
      <c r="D15" s="91"/>
      <c r="E15" s="88"/>
      <c r="F15" s="99"/>
      <c r="G15" s="99"/>
      <c r="H15" s="99"/>
      <c r="I15" s="99"/>
      <c r="J15" s="99"/>
      <c r="K15" s="99"/>
      <c r="L15" s="99"/>
      <c r="M15" s="99"/>
      <c r="N15" s="99"/>
      <c r="O15" s="99"/>
      <c r="P15" s="89"/>
    </row>
    <row r="16" spans="1:16" x14ac:dyDescent="0.25">
      <c r="B16" s="21"/>
      <c r="D16" s="101" t="s">
        <v>1028</v>
      </c>
      <c r="E16" s="88"/>
      <c r="F16" s="89"/>
      <c r="G16" s="89"/>
      <c r="H16" s="89"/>
      <c r="I16" s="94"/>
      <c r="J16" s="94"/>
      <c r="K16" s="94"/>
      <c r="L16" s="94"/>
      <c r="M16" s="89"/>
      <c r="N16" s="94"/>
      <c r="O16" s="89"/>
      <c r="P16" s="89"/>
    </row>
    <row r="17" spans="3:16" x14ac:dyDescent="0.25">
      <c r="C17" s="20"/>
      <c r="D17" s="102" t="s">
        <v>1029</v>
      </c>
      <c r="E17" s="103"/>
      <c r="F17" s="104">
        <v>707</v>
      </c>
      <c r="G17" s="104">
        <v>7990</v>
      </c>
      <c r="I17" s="104">
        <v>378.62760000000009</v>
      </c>
      <c r="J17" s="104"/>
      <c r="K17" s="105"/>
      <c r="L17" s="105">
        <v>5440</v>
      </c>
      <c r="M17" s="89"/>
      <c r="N17" s="89"/>
      <c r="O17" s="89">
        <f>SUM(F17:N17)</f>
        <v>14515.6276</v>
      </c>
      <c r="P17" s="89"/>
    </row>
    <row r="18" spans="3:16" x14ac:dyDescent="0.25">
      <c r="C18" s="20"/>
      <c r="D18" s="102" t="s">
        <v>1030</v>
      </c>
      <c r="E18" s="103"/>
      <c r="F18" s="104">
        <v>-73687</v>
      </c>
      <c r="G18" s="104">
        <f>-3299313-159388+414000</f>
        <v>-3044701</v>
      </c>
      <c r="H18" s="104">
        <v>15800</v>
      </c>
      <c r="I18" s="104"/>
      <c r="J18" s="89"/>
      <c r="K18" s="105"/>
      <c r="L18" s="105">
        <v>-1042485</v>
      </c>
      <c r="M18" s="89"/>
      <c r="N18" s="89"/>
      <c r="O18" s="89">
        <f>SUM(F18:N18)</f>
        <v>-4145073</v>
      </c>
      <c r="P18" s="89"/>
    </row>
    <row r="19" spans="3:16" x14ac:dyDescent="0.25">
      <c r="C19" s="20"/>
      <c r="D19" s="79"/>
      <c r="E19" s="93"/>
      <c r="F19" s="89"/>
      <c r="G19" s="89"/>
      <c r="H19" s="89"/>
      <c r="I19" s="89"/>
      <c r="J19" s="89"/>
      <c r="K19" s="89"/>
      <c r="L19" s="89"/>
      <c r="M19" s="89"/>
      <c r="N19" s="89"/>
      <c r="O19" s="89"/>
      <c r="P19" s="89"/>
    </row>
    <row r="20" spans="3:16" x14ac:dyDescent="0.25">
      <c r="C20" s="20"/>
      <c r="D20" s="91" t="s">
        <v>1031</v>
      </c>
      <c r="E20" s="93"/>
      <c r="F20" s="106">
        <f t="shared" ref="F20:O20" si="2">SUM(F12:F19)</f>
        <v>35700</v>
      </c>
      <c r="G20" s="106">
        <f t="shared" si="2"/>
        <v>421990.3600000008</v>
      </c>
      <c r="H20" s="106">
        <f t="shared" si="2"/>
        <v>42999.92</v>
      </c>
      <c r="I20" s="106">
        <f t="shared" si="2"/>
        <v>27678.6276</v>
      </c>
      <c r="J20" s="106">
        <f t="shared" si="2"/>
        <v>1011</v>
      </c>
      <c r="K20" s="106">
        <f t="shared" si="2"/>
        <v>1799</v>
      </c>
      <c r="L20" s="106">
        <f t="shared" si="2"/>
        <v>158954.21999999997</v>
      </c>
      <c r="M20" s="106">
        <f t="shared" si="2"/>
        <v>127142</v>
      </c>
      <c r="N20" s="106">
        <f t="shared" si="2"/>
        <v>-250976</v>
      </c>
      <c r="O20" s="98">
        <f t="shared" si="2"/>
        <v>566299.12760000024</v>
      </c>
      <c r="P20" s="8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J110"/>
  <sheetViews>
    <sheetView topLeftCell="C1" workbookViewId="0">
      <pane ySplit="6" topLeftCell="A13" activePane="bottomLeft" state="frozen"/>
      <selection activeCell="C14" sqref="C14"/>
      <selection pane="bottomLeft" activeCell="C16" sqref="C16:C23"/>
    </sheetView>
  </sheetViews>
  <sheetFormatPr defaultColWidth="9.140625" defaultRowHeight="12.75" x14ac:dyDescent="0.2"/>
  <cols>
    <col min="1" max="1" width="16.7109375" style="21" bestFit="1" customWidth="1"/>
    <col min="2" max="2" width="45.42578125" style="21" bestFit="1" customWidth="1"/>
    <col min="3" max="3" width="42.42578125" style="21" bestFit="1" customWidth="1"/>
    <col min="4" max="4" width="2.5703125" style="21" customWidth="1"/>
    <col min="5" max="5" width="22.7109375" style="21" customWidth="1"/>
    <col min="6" max="6" width="2.7109375" style="21" customWidth="1"/>
    <col min="7" max="7" width="29.42578125" style="21" bestFit="1" customWidth="1"/>
    <col min="8" max="8" width="3.28515625" style="21" customWidth="1"/>
    <col min="9" max="9" width="22.7109375" style="21" customWidth="1"/>
    <col min="10" max="10" width="11.5703125" style="21" bestFit="1" customWidth="1"/>
    <col min="11" max="16384" width="9.140625" style="21"/>
  </cols>
  <sheetData>
    <row r="1" spans="1:10" x14ac:dyDescent="0.2">
      <c r="A1" s="155" t="str">
        <f>G6</f>
        <v>D012 VP and Chief Financial Officer</v>
      </c>
      <c r="B1" s="155"/>
    </row>
    <row r="2" spans="1:10" x14ac:dyDescent="0.2">
      <c r="A2" s="155"/>
      <c r="B2" s="155"/>
    </row>
    <row r="3" spans="1:10" x14ac:dyDescent="0.2">
      <c r="A3" s="25"/>
      <c r="B3" s="25"/>
    </row>
    <row r="4" spans="1:10" x14ac:dyDescent="0.2">
      <c r="A4" s="25"/>
      <c r="B4" s="25"/>
    </row>
    <row r="5" spans="1:10" s="22" customFormat="1" ht="30" customHeight="1" x14ac:dyDescent="0.2">
      <c r="A5" s="30"/>
      <c r="B5" s="30"/>
      <c r="E5" s="31" t="s">
        <v>56</v>
      </c>
      <c r="G5" s="32" t="s">
        <v>53</v>
      </c>
      <c r="I5" s="31" t="s">
        <v>52</v>
      </c>
      <c r="J5" s="32" t="s">
        <v>963</v>
      </c>
    </row>
    <row r="6" spans="1:10" s="22" customFormat="1" ht="15" x14ac:dyDescent="0.25">
      <c r="A6" s="26" t="s">
        <v>7</v>
      </c>
      <c r="B6" s="26" t="s">
        <v>136</v>
      </c>
      <c r="C6" s="23" t="s">
        <v>5</v>
      </c>
      <c r="D6" s="23"/>
      <c r="E6" s="33"/>
      <c r="F6" s="23"/>
      <c r="G6" s="71" t="s">
        <v>838</v>
      </c>
      <c r="H6" s="23"/>
      <c r="I6" s="33"/>
      <c r="J6" s="23"/>
    </row>
    <row r="7" spans="1:10" s="22" customFormat="1" x14ac:dyDescent="0.2">
      <c r="A7" s="30"/>
      <c r="E7" s="34"/>
      <c r="G7" s="34"/>
      <c r="I7" s="34"/>
    </row>
    <row r="8" spans="1:10" x14ac:dyDescent="0.2">
      <c r="B8" s="21" t="s">
        <v>212</v>
      </c>
      <c r="C8" s="21" t="s">
        <v>732</v>
      </c>
      <c r="E8" s="35">
        <f>SUMIFS('FY20 Actuals Pivot'!E:E,'FY20 Actuals Pivot'!D:D,C8,'FY20 Actuals Pivot'!A:A,$G$6,'FY20 Actuals Pivot'!B:B,"(blank)")</f>
        <v>0</v>
      </c>
      <c r="F8" s="36"/>
      <c r="G8" s="37">
        <f>SUMIFS('FY21 Budget Pivot'!D:D,'FY21 Budget Pivot'!C:C,C8,'FY21 Budget Pivot'!A:A,$G$6,'FY21 Budget Pivot'!B:B,"(blank)")</f>
        <v>0</v>
      </c>
      <c r="H8" s="36"/>
      <c r="I8" s="72">
        <v>0</v>
      </c>
    </row>
    <row r="9" spans="1:10" x14ac:dyDescent="0.2">
      <c r="B9" s="21" t="s">
        <v>212</v>
      </c>
      <c r="C9" s="20" t="s">
        <v>735</v>
      </c>
      <c r="E9" s="35">
        <f>SUMIFS('FY20 Actuals Pivot'!E:E,'FY20 Actuals Pivot'!D:D,C9,'FY20 Actuals Pivot'!A:A,$G$6,'FY20 Actuals Pivot'!B:B,"(blank)")</f>
        <v>0</v>
      </c>
      <c r="F9" s="36"/>
      <c r="G9" s="37">
        <f>SUMIFS('FY21 Budget Pivot'!D:D,'FY21 Budget Pivot'!C:C,C9,'FY21 Budget Pivot'!A:A,$G$6,'FY21 Budget Pivot'!B:B,"(blank)")</f>
        <v>0</v>
      </c>
      <c r="H9" s="36"/>
      <c r="I9" s="72">
        <v>0</v>
      </c>
    </row>
    <row r="10" spans="1:10" x14ac:dyDescent="0.2">
      <c r="B10" s="21" t="s">
        <v>212</v>
      </c>
      <c r="C10" s="20" t="s">
        <v>734</v>
      </c>
      <c r="E10" s="35">
        <f>SUMIFS('FY20 Actuals Pivot'!E:E,'FY20 Actuals Pivot'!D:D,C10,'FY20 Actuals Pivot'!A:A,$G$6,'FY20 Actuals Pivot'!B:B,"(blank)")</f>
        <v>0</v>
      </c>
      <c r="F10" s="36"/>
      <c r="G10" s="37">
        <f>SUMIFS('FY21 Budget Pivot'!D:D,'FY21 Budget Pivot'!C:C,C10,'FY21 Budget Pivot'!A:A,$G$6,'FY21 Budget Pivot'!B:B,"(blank)")</f>
        <v>0</v>
      </c>
      <c r="H10" s="36"/>
      <c r="I10" s="72">
        <v>0</v>
      </c>
    </row>
    <row r="11" spans="1:10" x14ac:dyDescent="0.2">
      <c r="B11" s="21" t="s">
        <v>212</v>
      </c>
      <c r="C11" s="20" t="s">
        <v>736</v>
      </c>
      <c r="E11" s="35">
        <f>SUMIFS('FY20 Actuals Pivot'!E:E,'FY20 Actuals Pivot'!D:D,C11,'FY20 Actuals Pivot'!A:A,$G$6,'FY20 Actuals Pivot'!B:B,"(blank)")</f>
        <v>0</v>
      </c>
      <c r="F11" s="36"/>
      <c r="G11" s="37">
        <f>SUMIFS('FY21 Budget Pivot'!D:D,'FY21 Budget Pivot'!C:C,C11,'FY21 Budget Pivot'!A:A,$G$6,'FY21 Budget Pivot'!B:B,"(blank)")</f>
        <v>0</v>
      </c>
      <c r="H11" s="36"/>
      <c r="I11" s="72">
        <v>0</v>
      </c>
    </row>
    <row r="12" spans="1:10" x14ac:dyDescent="0.2">
      <c r="B12" s="21" t="s">
        <v>212</v>
      </c>
      <c r="C12" s="20" t="s">
        <v>737</v>
      </c>
      <c r="E12" s="35">
        <f>SUMIFS('FY20 Actuals Pivot'!E:E,'FY20 Actuals Pivot'!D:D,C12,'FY20 Actuals Pivot'!A:A,$G$6,'FY20 Actuals Pivot'!B:B,"(blank)")</f>
        <v>0</v>
      </c>
      <c r="F12" s="36"/>
      <c r="G12" s="37">
        <f>SUMIFS('FY21 Budget Pivot'!D:D,'FY21 Budget Pivot'!C:C,C12,'FY21 Budget Pivot'!A:A,$G$6,'FY21 Budget Pivot'!B:B,"(blank)")</f>
        <v>0</v>
      </c>
      <c r="H12" s="36"/>
      <c r="I12" s="72">
        <v>0</v>
      </c>
    </row>
    <row r="13" spans="1:10" x14ac:dyDescent="0.2">
      <c r="B13" s="21" t="s">
        <v>212</v>
      </c>
      <c r="C13" s="20" t="s">
        <v>738</v>
      </c>
      <c r="E13" s="35">
        <f>SUMIFS('FY20 Actuals Pivot'!E:E,'FY20 Actuals Pivot'!D:D,C13,'FY20 Actuals Pivot'!A:A,$G$6,'FY20 Actuals Pivot'!B:B,"(blank)")</f>
        <v>0</v>
      </c>
      <c r="F13" s="36"/>
      <c r="G13" s="37">
        <f>SUMIFS('FY21 Budget Pivot'!D:D,'FY21 Budget Pivot'!C:C,C13,'FY21 Budget Pivot'!A:A,$G$6,'FY21 Budget Pivot'!B:B,"(blank)")</f>
        <v>0</v>
      </c>
      <c r="H13" s="36"/>
      <c r="I13" s="72">
        <v>0</v>
      </c>
    </row>
    <row r="14" spans="1:10" x14ac:dyDescent="0.2">
      <c r="B14" s="21" t="s">
        <v>212</v>
      </c>
      <c r="C14" s="20" t="s">
        <v>739</v>
      </c>
      <c r="E14" s="35">
        <f>SUMIFS('FY20 Actuals Pivot'!E:E,'FY20 Actuals Pivot'!D:D,C14,'FY20 Actuals Pivot'!A:A,$G$6,'FY20 Actuals Pivot'!B:B,"(blank)")</f>
        <v>0</v>
      </c>
      <c r="F14" s="36"/>
      <c r="G14" s="37">
        <f>SUMIFS('FY21 Budget Pivot'!D:D,'FY21 Budget Pivot'!C:C,C14,'FY21 Budget Pivot'!A:A,$G$6,'FY21 Budget Pivot'!B:B,"(blank)")</f>
        <v>0</v>
      </c>
      <c r="H14" s="36"/>
      <c r="I14" s="72">
        <v>0</v>
      </c>
    </row>
    <row r="15" spans="1:10" x14ac:dyDescent="0.2">
      <c r="B15" s="21" t="s">
        <v>212</v>
      </c>
      <c r="C15" s="20" t="s">
        <v>740</v>
      </c>
      <c r="E15" s="35">
        <f>SUMIFS('FY20 Actuals Pivot'!E:E,'FY20 Actuals Pivot'!D:D,C15,'FY20 Actuals Pivot'!A:A,$G$6,'FY20 Actuals Pivot'!B:B,"(blank)")</f>
        <v>0</v>
      </c>
      <c r="F15" s="36"/>
      <c r="G15" s="37">
        <f>SUMIFS('FY21 Budget Pivot'!D:D,'FY21 Budget Pivot'!C:C,C15,'FY21 Budget Pivot'!A:A,$G$6,'FY21 Budget Pivot'!B:B,"(blank)")</f>
        <v>0</v>
      </c>
      <c r="H15" s="36"/>
      <c r="I15" s="72">
        <v>0</v>
      </c>
    </row>
    <row r="16" spans="1:10" x14ac:dyDescent="0.2">
      <c r="B16" s="21" t="s">
        <v>212</v>
      </c>
      <c r="C16" s="20" t="s">
        <v>742</v>
      </c>
      <c r="E16" s="35">
        <f>SUMIFS('FY20 Actuals Pivot'!E:E,'FY20 Actuals Pivot'!D:D,C16,'FY20 Actuals Pivot'!A:A,$G$6,'FY20 Actuals Pivot'!B:B,"(blank)")</f>
        <v>0</v>
      </c>
      <c r="F16" s="36"/>
      <c r="G16" s="37">
        <f>SUMIFS('FY21 Budget Pivot'!D:D,'FY21 Budget Pivot'!C:C,C16,'FY21 Budget Pivot'!A:A,$G$6,'FY21 Budget Pivot'!B:B,"(blank)")</f>
        <v>0</v>
      </c>
      <c r="H16" s="36"/>
      <c r="I16" s="72">
        <v>0</v>
      </c>
    </row>
    <row r="17" spans="2:10" x14ac:dyDescent="0.2">
      <c r="B17" s="21" t="s">
        <v>212</v>
      </c>
      <c r="C17" s="20" t="s">
        <v>743</v>
      </c>
      <c r="E17" s="35">
        <f>SUMIFS('FY20 Actuals Pivot'!E:E,'FY20 Actuals Pivot'!D:D,C17,'FY20 Actuals Pivot'!A:A,$G$6,'FY20 Actuals Pivot'!B:B,"(blank)")</f>
        <v>0</v>
      </c>
      <c r="F17" s="36"/>
      <c r="G17" s="37">
        <f>SUMIFS('FY21 Budget Pivot'!D:D,'FY21 Budget Pivot'!C:C,C17,'FY21 Budget Pivot'!A:A,$G$6,'FY21 Budget Pivot'!B:B,"(blank)")</f>
        <v>0</v>
      </c>
      <c r="H17" s="36"/>
      <c r="I17" s="72">
        <v>0</v>
      </c>
    </row>
    <row r="18" spans="2:10" x14ac:dyDescent="0.2">
      <c r="B18" s="21" t="s">
        <v>212</v>
      </c>
      <c r="C18" s="20" t="s">
        <v>814</v>
      </c>
      <c r="E18" s="35">
        <f>SUMIFS('FY20 Actuals Pivot'!E:E,'FY20 Actuals Pivot'!D:D,C18,'FY20 Actuals Pivot'!A:A,$G$6,'FY20 Actuals Pivot'!B:B,"(blank)")</f>
        <v>0</v>
      </c>
      <c r="F18" s="36"/>
      <c r="G18" s="37">
        <f>SUMIFS('FY21 Budget Pivot'!D:D,'FY21 Budget Pivot'!C:C,C18,'FY21 Budget Pivot'!A:A,$G$6,'FY21 Budget Pivot'!B:B,"(blank)")</f>
        <v>0</v>
      </c>
      <c r="H18" s="36"/>
      <c r="I18" s="72">
        <v>0</v>
      </c>
    </row>
    <row r="19" spans="2:10" x14ac:dyDescent="0.2">
      <c r="B19" s="21" t="s">
        <v>212</v>
      </c>
      <c r="C19" s="20" t="s">
        <v>744</v>
      </c>
      <c r="E19" s="35">
        <f>SUMIFS('FY20 Actuals Pivot'!E:E,'FY20 Actuals Pivot'!D:D,C19,'FY20 Actuals Pivot'!A:A,$G$6,'FY20 Actuals Pivot'!B:B,"(blank)")</f>
        <v>0</v>
      </c>
      <c r="F19" s="36"/>
      <c r="G19" s="37">
        <f>SUMIFS('FY21 Budget Pivot'!D:D,'FY21 Budget Pivot'!C:C,C19,'FY21 Budget Pivot'!A:A,$G$6,'FY21 Budget Pivot'!B:B,"(blank)")</f>
        <v>0</v>
      </c>
      <c r="H19" s="36"/>
      <c r="I19" s="72">
        <v>0</v>
      </c>
    </row>
    <row r="20" spans="2:10" x14ac:dyDescent="0.2">
      <c r="B20" s="21" t="s">
        <v>212</v>
      </c>
      <c r="C20" s="20" t="s">
        <v>745</v>
      </c>
      <c r="E20" s="35">
        <f>SUMIFS('FY20 Actuals Pivot'!E:E,'FY20 Actuals Pivot'!D:D,C20,'FY20 Actuals Pivot'!A:A,$G$6,'FY20 Actuals Pivot'!B:B,"(blank)")</f>
        <v>0</v>
      </c>
      <c r="F20" s="36"/>
      <c r="G20" s="37">
        <f>SUMIFS('FY21 Budget Pivot'!D:D,'FY21 Budget Pivot'!C:C,C20,'FY21 Budget Pivot'!A:A,$G$6,'FY21 Budget Pivot'!B:B,"(blank)")</f>
        <v>0</v>
      </c>
      <c r="H20" s="36"/>
      <c r="I20" s="72">
        <v>0</v>
      </c>
    </row>
    <row r="21" spans="2:10" x14ac:dyDescent="0.2">
      <c r="B21" s="21" t="s">
        <v>212</v>
      </c>
      <c r="C21" s="20" t="s">
        <v>746</v>
      </c>
      <c r="E21" s="35">
        <f>SUMIFS('FY20 Actuals Pivot'!E:E,'FY20 Actuals Pivot'!D:D,C21,'FY20 Actuals Pivot'!A:A,$G$6,'FY20 Actuals Pivot'!B:B,"(blank)")</f>
        <v>0</v>
      </c>
      <c r="F21" s="36"/>
      <c r="G21" s="37">
        <f>SUMIFS('FY21 Budget Pivot'!D:D,'FY21 Budget Pivot'!C:C,C21,'FY21 Budget Pivot'!A:A,$G$6,'FY21 Budget Pivot'!B:B,"(blank)")</f>
        <v>0</v>
      </c>
      <c r="H21" s="36"/>
      <c r="I21" s="72">
        <v>0</v>
      </c>
    </row>
    <row r="22" spans="2:10" x14ac:dyDescent="0.2">
      <c r="B22" s="21" t="s">
        <v>212</v>
      </c>
      <c r="C22" s="20" t="s">
        <v>747</v>
      </c>
      <c r="E22" s="35">
        <f>SUMIFS('FY20 Actuals Pivot'!E:E,'FY20 Actuals Pivot'!D:D,C22,'FY20 Actuals Pivot'!A:A,$G$6,'FY20 Actuals Pivot'!B:B,"(blank)")</f>
        <v>0</v>
      </c>
      <c r="F22" s="36"/>
      <c r="G22" s="37">
        <f>SUMIFS('FY21 Budget Pivot'!D:D,'FY21 Budget Pivot'!C:C,C22,'FY21 Budget Pivot'!A:A,$G$6,'FY21 Budget Pivot'!B:B,"(blank)")</f>
        <v>0</v>
      </c>
      <c r="H22" s="36"/>
      <c r="I22" s="72">
        <v>0</v>
      </c>
    </row>
    <row r="23" spans="2:10" x14ac:dyDescent="0.2">
      <c r="B23" s="21" t="s">
        <v>212</v>
      </c>
      <c r="C23" s="20" t="s">
        <v>748</v>
      </c>
      <c r="E23" s="35">
        <f>SUMIFS('FY20 Actuals Pivot'!E:E,'FY20 Actuals Pivot'!D:D,C23,'FY20 Actuals Pivot'!A:A,$G$6,'FY20 Actuals Pivot'!B:B,"(blank)")</f>
        <v>0</v>
      </c>
      <c r="F23" s="36"/>
      <c r="G23" s="37">
        <f>SUMIFS('FY21 Budget Pivot'!D:D,'FY21 Budget Pivot'!C:C,C23,'FY21 Budget Pivot'!A:A,$G$6,'FY21 Budget Pivot'!B:B,"(blank)")</f>
        <v>0</v>
      </c>
      <c r="H23" s="36"/>
      <c r="I23" s="72">
        <v>0</v>
      </c>
    </row>
    <row r="24" spans="2:10" x14ac:dyDescent="0.2">
      <c r="B24" s="21" t="s">
        <v>212</v>
      </c>
      <c r="C24" s="20" t="s">
        <v>396</v>
      </c>
      <c r="E24" s="35">
        <f>SUMIFS('FY20 Actuals Pivot'!E:E,'FY20 Actuals Pivot'!D:D,C24,'FY20 Actuals Pivot'!A:A,$G$6,'FY20 Actuals Pivot'!B:B,"(blank)")</f>
        <v>0</v>
      </c>
      <c r="F24" s="36"/>
      <c r="G24" s="37">
        <f>SUMIFS('FY21 Budget Pivot'!D:D,'FY21 Budget Pivot'!C:C,C24,'FY21 Budget Pivot'!A:A,$G$6,'FY21 Budget Pivot'!B:B,"(blank)")</f>
        <v>1011</v>
      </c>
      <c r="H24" s="36"/>
      <c r="I24" s="72">
        <v>1011</v>
      </c>
    </row>
    <row r="25" spans="2:10" x14ac:dyDescent="0.2">
      <c r="B25" s="59" t="s">
        <v>213</v>
      </c>
      <c r="C25" s="20" t="s">
        <v>10</v>
      </c>
      <c r="E25" s="35">
        <f>SUMIFS('FY20 Actuals Pivot'!E:E,'FY20 Actuals Pivot'!D:D,C25,'FY20 Actuals Pivot'!A:A,$G$6,'FY20 Actuals Pivot'!B:B,"(blank)")</f>
        <v>188710.18</v>
      </c>
      <c r="F25" s="36"/>
      <c r="G25" s="37">
        <f>SUMIFS('FY21 Budget Pivot'!D:D,'FY21 Budget Pivot'!C:C,C25,'FY21 Budget Pivot'!A:A,$G$6,'FY21 Budget Pivot'!B:B,"(blank)")</f>
        <v>189358.05</v>
      </c>
      <c r="H25" s="36"/>
      <c r="I25" s="73">
        <f>SUM((I26*J26)+(I27*J27)+(I29*J29)+(I30*J30)+(I31*J31)+(I32*J32)+(I33*J33)+(I34*J34)+(I35*J35)+(I36*J36)+(I37*J37)+(I38*J38)+(I39*J39)+(I41*J41)+(I42*J42)+(I43*J43)+(I45*J45)+(I46*J46)+(I47*J47)+(I48*J48)+(I49*J49)+(I50*J50)+(I51*J51))</f>
        <v>5040</v>
      </c>
    </row>
    <row r="26" spans="2:10" x14ac:dyDescent="0.2">
      <c r="B26" s="21" t="s">
        <v>212</v>
      </c>
      <c r="C26" s="20" t="s">
        <v>219</v>
      </c>
      <c r="E26" s="35">
        <f>SUMIFS('FY20 Actuals Pivot'!E:E,'FY20 Actuals Pivot'!D:D,C26,'FY20 Actuals Pivot'!A:A,$G$6,'FY20 Actuals Pivot'!B:B,"(blank)")</f>
        <v>0</v>
      </c>
      <c r="F26" s="36"/>
      <c r="G26" s="37">
        <f>SUMIFS('FY21 Budget Pivot'!D:D,'FY21 Budget Pivot'!C:C,C26,'FY21 Budget Pivot'!A:A,$G$6,'FY21 Budget Pivot'!B:B,"(blank)")</f>
        <v>0</v>
      </c>
      <c r="H26" s="36"/>
      <c r="I26" s="72">
        <v>0</v>
      </c>
      <c r="J26" s="63">
        <v>0.33250000000000002</v>
      </c>
    </row>
    <row r="27" spans="2:10" x14ac:dyDescent="0.2">
      <c r="B27" s="21" t="s">
        <v>212</v>
      </c>
      <c r="C27" s="20" t="s">
        <v>45</v>
      </c>
      <c r="E27" s="35">
        <f>SUMIFS('FY20 Actuals Pivot'!E:E,'FY20 Actuals Pivot'!D:D,C27,'FY20 Actuals Pivot'!A:A,$G$6,'FY20 Actuals Pivot'!B:B,"(blank)")</f>
        <v>0</v>
      </c>
      <c r="F27" s="36"/>
      <c r="G27" s="37">
        <f>SUMIFS('FY21 Budget Pivot'!D:D,'FY21 Budget Pivot'!C:C,C27,'FY21 Budget Pivot'!A:A,$G$6,'FY21 Budget Pivot'!B:B,"(blank)")</f>
        <v>0</v>
      </c>
      <c r="H27" s="36"/>
      <c r="I27" s="72">
        <v>0</v>
      </c>
      <c r="J27" s="64">
        <v>0.33250000000000002</v>
      </c>
    </row>
    <row r="28" spans="2:10" x14ac:dyDescent="0.2">
      <c r="B28" s="21" t="s">
        <v>212</v>
      </c>
      <c r="C28" s="20" t="s">
        <v>245</v>
      </c>
      <c r="E28" s="35">
        <f>SUMIFS('FY20 Actuals Pivot'!E:E,'FY20 Actuals Pivot'!D:D,C28,'FY20 Actuals Pivot'!A:A,$G$6,'FY20 Actuals Pivot'!B:B,"(blank)")</f>
        <v>0</v>
      </c>
      <c r="F28" s="36"/>
      <c r="G28" s="37">
        <f>SUMIFS('FY21 Budget Pivot'!D:D,'FY21 Budget Pivot'!C:C,C28,'FY21 Budget Pivot'!A:A,$G$6,'FY21 Budget Pivot'!B:B,"(blank)")</f>
        <v>0</v>
      </c>
      <c r="H28" s="36"/>
      <c r="I28" s="72">
        <v>0</v>
      </c>
    </row>
    <row r="29" spans="2:10" x14ac:dyDescent="0.2">
      <c r="B29" s="21" t="s">
        <v>212</v>
      </c>
      <c r="C29" s="20" t="s">
        <v>8</v>
      </c>
      <c r="E29" s="35">
        <f>SUMIFS('FY20 Actuals Pivot'!E:E,'FY20 Actuals Pivot'!D:D,C29,'FY20 Actuals Pivot'!A:A,$G$6,'FY20 Actuals Pivot'!B:B,"(blank)")</f>
        <v>0</v>
      </c>
      <c r="F29" s="36"/>
      <c r="G29" s="37">
        <f>SUMIFS('FY21 Budget Pivot'!D:D,'FY21 Budget Pivot'!C:C,C29,'FY21 Budget Pivot'!A:A,$G$6,'FY21 Budget Pivot'!B:B,"(blank)")</f>
        <v>0</v>
      </c>
      <c r="H29" s="36"/>
      <c r="I29" s="72">
        <v>0</v>
      </c>
      <c r="J29" s="63">
        <v>0.17249999999999999</v>
      </c>
    </row>
    <row r="30" spans="2:10" x14ac:dyDescent="0.2">
      <c r="B30" s="21" t="s">
        <v>212</v>
      </c>
      <c r="C30" s="20" t="s">
        <v>218</v>
      </c>
      <c r="E30" s="35">
        <f>SUMIFS('FY20 Actuals Pivot'!E:E,'FY20 Actuals Pivot'!D:D,C30,'FY20 Actuals Pivot'!A:A,$G$6,'FY20 Actuals Pivot'!B:B,"(blank)")</f>
        <v>0</v>
      </c>
      <c r="F30" s="36"/>
      <c r="G30" s="37">
        <f>SUMIFS('FY21 Budget Pivot'!D:D,'FY21 Budget Pivot'!C:C,C30,'FY21 Budget Pivot'!A:A,$G$6,'FY21 Budget Pivot'!B:B,"(blank)")</f>
        <v>0</v>
      </c>
      <c r="H30" s="36"/>
      <c r="I30" s="72">
        <v>0</v>
      </c>
      <c r="J30" s="65">
        <v>0.17249999999999999</v>
      </c>
    </row>
    <row r="31" spans="2:10" x14ac:dyDescent="0.2">
      <c r="B31" s="21" t="s">
        <v>212</v>
      </c>
      <c r="C31" s="20" t="s">
        <v>221</v>
      </c>
      <c r="E31" s="35">
        <f>SUMIFS('FY20 Actuals Pivot'!E:E,'FY20 Actuals Pivot'!D:D,C31,'FY20 Actuals Pivot'!A:A,$G$6,'FY20 Actuals Pivot'!B:B,"(blank)")</f>
        <v>0</v>
      </c>
      <c r="F31" s="36"/>
      <c r="G31" s="37">
        <f>SUMIFS('FY21 Budget Pivot'!D:D,'FY21 Budget Pivot'!C:C,C31,'FY21 Budget Pivot'!A:A,$G$6,'FY21 Budget Pivot'!B:B,"(blank)")</f>
        <v>0</v>
      </c>
      <c r="H31" s="36"/>
      <c r="I31" s="72">
        <v>0</v>
      </c>
      <c r="J31" s="63">
        <v>0.1575</v>
      </c>
    </row>
    <row r="32" spans="2:10" x14ac:dyDescent="0.2">
      <c r="B32" s="21" t="s">
        <v>212</v>
      </c>
      <c r="C32" s="20" t="s">
        <v>217</v>
      </c>
      <c r="E32" s="35">
        <f>SUMIFS('FY20 Actuals Pivot'!E:E,'FY20 Actuals Pivot'!D:D,C32,'FY20 Actuals Pivot'!A:A,$G$6,'FY20 Actuals Pivot'!B:B,"(blank)")</f>
        <v>0</v>
      </c>
      <c r="F32" s="36"/>
      <c r="G32" s="37">
        <f>SUMIFS('FY21 Budget Pivot'!D:D,'FY21 Budget Pivot'!C:C,C32,'FY21 Budget Pivot'!A:A,$G$6,'FY21 Budget Pivot'!B:B,"(blank)")</f>
        <v>0</v>
      </c>
      <c r="H32" s="36"/>
      <c r="I32" s="72">
        <v>0</v>
      </c>
      <c r="J32" s="63">
        <v>0.1575</v>
      </c>
    </row>
    <row r="33" spans="2:10" x14ac:dyDescent="0.2">
      <c r="B33" s="21" t="s">
        <v>212</v>
      </c>
      <c r="C33" s="20" t="s">
        <v>244</v>
      </c>
      <c r="E33" s="35">
        <f>SUMIFS('FY20 Actuals Pivot'!E:E,'FY20 Actuals Pivot'!D:D,C33,'FY20 Actuals Pivot'!A:A,$G$6,'FY20 Actuals Pivot'!B:B,"(blank)")</f>
        <v>0</v>
      </c>
      <c r="F33" s="36"/>
      <c r="G33" s="37">
        <f>SUMIFS('FY21 Budget Pivot'!D:D,'FY21 Budget Pivot'!C:C,C33,'FY21 Budget Pivot'!A:A,$G$6,'FY21 Budget Pivot'!B:B,"(blank)")</f>
        <v>0</v>
      </c>
      <c r="H33" s="36"/>
      <c r="I33" s="72">
        <v>0</v>
      </c>
      <c r="J33" s="65">
        <v>0.1575</v>
      </c>
    </row>
    <row r="34" spans="2:10" x14ac:dyDescent="0.2">
      <c r="B34" s="21" t="s">
        <v>212</v>
      </c>
      <c r="C34" s="20" t="s">
        <v>47</v>
      </c>
      <c r="E34" s="35">
        <f>SUMIFS('FY20 Actuals Pivot'!E:E,'FY20 Actuals Pivot'!D:D,C34,'FY20 Actuals Pivot'!A:A,$G$6,'FY20 Actuals Pivot'!B:B,"(blank)")</f>
        <v>0</v>
      </c>
      <c r="F34" s="36"/>
      <c r="G34" s="37">
        <f>SUMIFS('FY21 Budget Pivot'!D:D,'FY21 Budget Pivot'!C:C,C34,'FY21 Budget Pivot'!A:A,$G$6,'FY21 Budget Pivot'!B:B,"(blank)")</f>
        <v>0</v>
      </c>
      <c r="H34" s="36"/>
      <c r="I34" s="72">
        <v>0</v>
      </c>
      <c r="J34" s="65">
        <v>0.33250000000000002</v>
      </c>
    </row>
    <row r="35" spans="2:10" x14ac:dyDescent="0.2">
      <c r="B35" s="21" t="s">
        <v>212</v>
      </c>
      <c r="C35" s="20" t="s">
        <v>242</v>
      </c>
      <c r="E35" s="35">
        <f>SUMIFS('FY20 Actuals Pivot'!E:E,'FY20 Actuals Pivot'!D:D,C35,'FY20 Actuals Pivot'!A:A,$G$6,'FY20 Actuals Pivot'!B:B,"(blank)")</f>
        <v>0</v>
      </c>
      <c r="F35" s="36"/>
      <c r="G35" s="37">
        <f>SUMIFS('FY21 Budget Pivot'!D:D,'FY21 Budget Pivot'!C:C,C35,'FY21 Budget Pivot'!A:A,$G$6,'FY21 Budget Pivot'!B:B,"(blank)")</f>
        <v>0</v>
      </c>
      <c r="H35" s="36"/>
      <c r="I35" s="72">
        <v>0</v>
      </c>
      <c r="J35" s="65">
        <v>0.1575</v>
      </c>
    </row>
    <row r="36" spans="2:10" x14ac:dyDescent="0.2">
      <c r="B36" s="21" t="s">
        <v>212</v>
      </c>
      <c r="C36" s="20" t="s">
        <v>48</v>
      </c>
      <c r="E36" s="35">
        <f>SUMIFS('FY20 Actuals Pivot'!E:E,'FY20 Actuals Pivot'!D:D,C36,'FY20 Actuals Pivot'!A:A,$G$6,'FY20 Actuals Pivot'!B:B,"(blank)")</f>
        <v>0</v>
      </c>
      <c r="F36" s="36"/>
      <c r="G36" s="37">
        <f>SUMIFS('FY21 Budget Pivot'!D:D,'FY21 Budget Pivot'!C:C,C36,'FY21 Budget Pivot'!A:A,$G$6,'FY21 Budget Pivot'!B:B,"(blank)")</f>
        <v>0</v>
      </c>
      <c r="H36" s="36"/>
      <c r="I36" s="72">
        <v>0</v>
      </c>
      <c r="J36" s="65">
        <v>0.33250000000000002</v>
      </c>
    </row>
    <row r="37" spans="2:10" x14ac:dyDescent="0.2">
      <c r="B37" s="21" t="s">
        <v>212</v>
      </c>
      <c r="C37" s="20" t="s">
        <v>215</v>
      </c>
      <c r="E37" s="35">
        <f>SUMIFS('FY20 Actuals Pivot'!E:E,'FY20 Actuals Pivot'!D:D,C37,'FY20 Actuals Pivot'!A:A,$G$6,'FY20 Actuals Pivot'!B:B,"(blank)")</f>
        <v>0</v>
      </c>
      <c r="F37" s="36"/>
      <c r="G37" s="37">
        <f>SUMIFS('FY21 Budget Pivot'!D:D,'FY21 Budget Pivot'!C:C,C37,'FY21 Budget Pivot'!A:A,$G$6,'FY21 Budget Pivot'!B:B,"(blank)")</f>
        <v>0</v>
      </c>
      <c r="H37" s="36"/>
      <c r="I37" s="72">
        <v>0</v>
      </c>
      <c r="J37" s="63">
        <v>0.1575</v>
      </c>
    </row>
    <row r="38" spans="2:10" x14ac:dyDescent="0.2">
      <c r="B38" s="21" t="s">
        <v>212</v>
      </c>
      <c r="C38" s="20" t="s">
        <v>49</v>
      </c>
      <c r="E38" s="35">
        <f>SUMIFS('FY20 Actuals Pivot'!E:E,'FY20 Actuals Pivot'!D:D,C38,'FY20 Actuals Pivot'!A:A,$G$6,'FY20 Actuals Pivot'!B:B,"(blank)")</f>
        <v>560823.11999999988</v>
      </c>
      <c r="F38" s="36"/>
      <c r="G38" s="37">
        <f>SUMIFS('FY21 Budget Pivot'!D:D,'FY21 Budget Pivot'!C:C,C38,'FY21 Budget Pivot'!A:A,$G$6,'FY21 Budget Pivot'!B:B,"(blank)")</f>
        <v>560024.19999999995</v>
      </c>
      <c r="H38" s="36"/>
      <c r="I38" s="72">
        <v>0</v>
      </c>
      <c r="J38" s="65">
        <v>0.33250000000000002</v>
      </c>
    </row>
    <row r="39" spans="2:10" x14ac:dyDescent="0.2">
      <c r="B39" s="21" t="s">
        <v>212</v>
      </c>
      <c r="C39" s="20" t="s">
        <v>50</v>
      </c>
      <c r="E39" s="35">
        <f>SUMIFS('FY20 Actuals Pivot'!E:E,'FY20 Actuals Pivot'!D:D,C39,'FY20 Actuals Pivot'!A:A,$G$6,'FY20 Actuals Pivot'!B:B,"(blank)")</f>
        <v>14199.960000000001</v>
      </c>
      <c r="F39" s="36"/>
      <c r="G39" s="37">
        <f>SUMIFS('FY21 Budget Pivot'!D:D,'FY21 Budget Pivot'!C:C,C39,'FY21 Budget Pivot'!A:A,$G$6,'FY21 Budget Pivot'!B:B,"(blank)")</f>
        <v>19999.919999999998</v>
      </c>
      <c r="H39" s="36"/>
      <c r="I39" s="72">
        <v>32000</v>
      </c>
      <c r="J39" s="63">
        <v>0.1575</v>
      </c>
    </row>
    <row r="40" spans="2:10" x14ac:dyDescent="0.2">
      <c r="B40" s="21" t="s">
        <v>212</v>
      </c>
      <c r="C40" s="20" t="s">
        <v>388</v>
      </c>
      <c r="E40" s="35">
        <f>SUMIFS('FY20 Actuals Pivot'!E:E,'FY20 Actuals Pivot'!D:D,C40,'FY20 Actuals Pivot'!A:A,$G$6,'FY20 Actuals Pivot'!B:B,"(blank)")</f>
        <v>0</v>
      </c>
      <c r="F40" s="36"/>
      <c r="G40" s="37">
        <f>SUMIFS('FY21 Budget Pivot'!D:D,'FY21 Budget Pivot'!C:C,C40,'FY21 Budget Pivot'!A:A,$G$6,'FY21 Budget Pivot'!B:B,"(blank)")</f>
        <v>0</v>
      </c>
      <c r="H40" s="36"/>
      <c r="I40" s="72">
        <v>0</v>
      </c>
    </row>
    <row r="41" spans="2:10" x14ac:dyDescent="0.2">
      <c r="B41" s="21" t="s">
        <v>212</v>
      </c>
      <c r="C41" s="20" t="s">
        <v>216</v>
      </c>
      <c r="E41" s="35">
        <f>SUMIFS('FY20 Actuals Pivot'!E:E,'FY20 Actuals Pivot'!D:D,C41,'FY20 Actuals Pivot'!A:A,$G$6,'FY20 Actuals Pivot'!B:B,"(blank)")</f>
        <v>0</v>
      </c>
      <c r="F41" s="36"/>
      <c r="G41" s="37">
        <f>SUMIFS('FY21 Budget Pivot'!D:D,'FY21 Budget Pivot'!C:C,C41,'FY21 Budget Pivot'!A:A,$G$6,'FY21 Budget Pivot'!B:B,"(blank)")</f>
        <v>0</v>
      </c>
      <c r="H41" s="36"/>
      <c r="I41" s="72">
        <v>0</v>
      </c>
      <c r="J41" s="63">
        <v>0.1575</v>
      </c>
    </row>
    <row r="42" spans="2:10" x14ac:dyDescent="0.2">
      <c r="B42" s="21" t="s">
        <v>212</v>
      </c>
      <c r="C42" s="20" t="s">
        <v>220</v>
      </c>
      <c r="E42" s="35">
        <f>SUMIFS('FY20 Actuals Pivot'!E:E,'FY20 Actuals Pivot'!D:D,C42,'FY20 Actuals Pivot'!A:A,$G$6,'FY20 Actuals Pivot'!B:B,"(blank)")</f>
        <v>0</v>
      </c>
      <c r="F42" s="36"/>
      <c r="G42" s="37">
        <f>SUMIFS('FY21 Budget Pivot'!D:D,'FY21 Budget Pivot'!C:C,C42,'FY21 Budget Pivot'!A:A,$G$6,'FY21 Budget Pivot'!B:B,"(blank)")</f>
        <v>0</v>
      </c>
      <c r="H42" s="36"/>
      <c r="I42" s="72">
        <v>0</v>
      </c>
      <c r="J42" s="63">
        <v>0.1575</v>
      </c>
    </row>
    <row r="43" spans="2:10" x14ac:dyDescent="0.2">
      <c r="B43" s="21" t="s">
        <v>212</v>
      </c>
      <c r="C43" s="20" t="s">
        <v>248</v>
      </c>
      <c r="E43" s="35">
        <f>SUMIFS('FY20 Actuals Pivot'!E:E,'FY20 Actuals Pivot'!D:D,C43,'FY20 Actuals Pivot'!A:A,$G$6,'FY20 Actuals Pivot'!B:B,"(blank)")</f>
        <v>0</v>
      </c>
      <c r="F43" s="36"/>
      <c r="G43" s="37">
        <f>SUMIFS('FY21 Budget Pivot'!D:D,'FY21 Budget Pivot'!C:C,C43,'FY21 Budget Pivot'!A:A,$G$6,'FY21 Budget Pivot'!B:B,"(blank)")</f>
        <v>0</v>
      </c>
      <c r="H43" s="36"/>
      <c r="I43" s="72">
        <v>0</v>
      </c>
      <c r="J43" s="63">
        <v>0.1575</v>
      </c>
    </row>
    <row r="44" spans="2:10" x14ac:dyDescent="0.2">
      <c r="B44" s="21" t="s">
        <v>212</v>
      </c>
      <c r="C44" s="20" t="s">
        <v>250</v>
      </c>
      <c r="E44" s="35">
        <f>SUMIFS('FY20 Actuals Pivot'!E:E,'FY20 Actuals Pivot'!D:D,C44,'FY20 Actuals Pivot'!A:A,$G$6,'FY20 Actuals Pivot'!B:B,"(blank)")</f>
        <v>0</v>
      </c>
      <c r="F44" s="36"/>
      <c r="G44" s="37">
        <f>SUMIFS('FY21 Budget Pivot'!D:D,'FY21 Budget Pivot'!C:C,C44,'FY21 Budget Pivot'!A:A,$G$6,'FY21 Budget Pivot'!B:B,"(blank)")</f>
        <v>0</v>
      </c>
      <c r="H44" s="36"/>
      <c r="I44" s="72">
        <v>0</v>
      </c>
    </row>
    <row r="45" spans="2:10" x14ac:dyDescent="0.2">
      <c r="B45" s="21" t="s">
        <v>212</v>
      </c>
      <c r="C45" s="20" t="s">
        <v>240</v>
      </c>
      <c r="E45" s="35">
        <f>SUMIFS('FY20 Actuals Pivot'!E:E,'FY20 Actuals Pivot'!D:D,C45,'FY20 Actuals Pivot'!A:A,$G$6,'FY20 Actuals Pivot'!B:B,"(blank)")</f>
        <v>0</v>
      </c>
      <c r="F45" s="36"/>
      <c r="G45" s="37">
        <f>SUMIFS('FY21 Budget Pivot'!D:D,'FY21 Budget Pivot'!C:C,C45,'FY21 Budget Pivot'!A:A,$G$6,'FY21 Budget Pivot'!B:B,"(blank)")</f>
        <v>0</v>
      </c>
      <c r="H45" s="36"/>
      <c r="I45" s="72">
        <v>0</v>
      </c>
      <c r="J45" s="63">
        <v>0.1575</v>
      </c>
    </row>
    <row r="46" spans="2:10" x14ac:dyDescent="0.2">
      <c r="B46" s="21" t="s">
        <v>212</v>
      </c>
      <c r="C46" s="20" t="s">
        <v>241</v>
      </c>
      <c r="E46" s="35">
        <f>SUMIFS('FY20 Actuals Pivot'!E:E,'FY20 Actuals Pivot'!D:D,C46,'FY20 Actuals Pivot'!A:A,$G$6,'FY20 Actuals Pivot'!B:B,"(blank)")</f>
        <v>0</v>
      </c>
      <c r="F46" s="36"/>
      <c r="G46" s="37">
        <f>SUMIFS('FY21 Budget Pivot'!D:D,'FY21 Budget Pivot'!C:C,C46,'FY21 Budget Pivot'!A:A,$G$6,'FY21 Budget Pivot'!B:B,"(blank)")</f>
        <v>0</v>
      </c>
      <c r="H46" s="36"/>
      <c r="I46" s="72">
        <v>0</v>
      </c>
      <c r="J46" s="63">
        <v>0.1575</v>
      </c>
    </row>
    <row r="47" spans="2:10" x14ac:dyDescent="0.2">
      <c r="B47" s="21" t="s">
        <v>212</v>
      </c>
      <c r="C47" s="20" t="s">
        <v>238</v>
      </c>
      <c r="E47" s="35">
        <f>SUMIFS('FY20 Actuals Pivot'!E:E,'FY20 Actuals Pivot'!D:D,C47,'FY20 Actuals Pivot'!A:A,$G$6,'FY20 Actuals Pivot'!B:B,"(blank)")</f>
        <v>0</v>
      </c>
      <c r="F47" s="36"/>
      <c r="G47" s="37">
        <f>SUMIFS('FY21 Budget Pivot'!D:D,'FY21 Budget Pivot'!C:C,C47,'FY21 Budget Pivot'!A:A,$G$6,'FY21 Budget Pivot'!B:B,"(blank)")</f>
        <v>0</v>
      </c>
      <c r="H47" s="36"/>
      <c r="I47" s="72">
        <v>0</v>
      </c>
      <c r="J47" s="63">
        <v>0.1575</v>
      </c>
    </row>
    <row r="48" spans="2:10" x14ac:dyDescent="0.2">
      <c r="B48" s="21" t="s">
        <v>212</v>
      </c>
      <c r="C48" s="20" t="s">
        <v>251</v>
      </c>
      <c r="E48" s="35">
        <f>SUMIFS('FY20 Actuals Pivot'!E:E,'FY20 Actuals Pivot'!D:D,C48,'FY20 Actuals Pivot'!A:A,$G$6,'FY20 Actuals Pivot'!B:B,"(blank)")</f>
        <v>0</v>
      </c>
      <c r="F48" s="36"/>
      <c r="G48" s="37">
        <f>SUMIFS('FY21 Budget Pivot'!D:D,'FY21 Budget Pivot'!C:C,C48,'FY21 Budget Pivot'!A:A,$G$6,'FY21 Budget Pivot'!B:B,"(blank)")</f>
        <v>0</v>
      </c>
      <c r="H48" s="36"/>
      <c r="I48" s="72">
        <v>0</v>
      </c>
      <c r="J48" s="63">
        <v>0.1575</v>
      </c>
    </row>
    <row r="49" spans="1:10" x14ac:dyDescent="0.2">
      <c r="B49" s="21" t="s">
        <v>212</v>
      </c>
      <c r="C49" s="20" t="s">
        <v>239</v>
      </c>
      <c r="E49" s="35">
        <f>SUMIFS('FY20 Actuals Pivot'!E:E,'FY20 Actuals Pivot'!D:D,C49,'FY20 Actuals Pivot'!A:A,$G$6,'FY20 Actuals Pivot'!B:B,"(blank)")</f>
        <v>0</v>
      </c>
      <c r="F49" s="36"/>
      <c r="G49" s="37">
        <f>SUMIFS('FY21 Budget Pivot'!D:D,'FY21 Budget Pivot'!C:C,C49,'FY21 Budget Pivot'!A:A,$G$6,'FY21 Budget Pivot'!B:B,"(blank)")</f>
        <v>0</v>
      </c>
      <c r="H49" s="36"/>
      <c r="I49" s="72">
        <v>0</v>
      </c>
      <c r="J49" s="63">
        <v>0.1575</v>
      </c>
    </row>
    <row r="50" spans="1:10" x14ac:dyDescent="0.2">
      <c r="B50" s="21" t="s">
        <v>212</v>
      </c>
      <c r="C50" s="20" t="s">
        <v>252</v>
      </c>
      <c r="E50" s="35">
        <f>SUMIFS('FY20 Actuals Pivot'!E:E,'FY20 Actuals Pivot'!D:D,C50,'FY20 Actuals Pivot'!A:A,$G$6,'FY20 Actuals Pivot'!B:B,"(blank)")</f>
        <v>0</v>
      </c>
      <c r="F50" s="36"/>
      <c r="G50" s="37">
        <f>SUMIFS('FY21 Budget Pivot'!D:D,'FY21 Budget Pivot'!C:C,C50,'FY21 Budget Pivot'!A:A,$G$6,'FY21 Budget Pivot'!B:B,"(blank)")</f>
        <v>0</v>
      </c>
      <c r="H50" s="36"/>
      <c r="I50" s="72">
        <v>0</v>
      </c>
      <c r="J50" s="63">
        <v>0.28999999999999998</v>
      </c>
    </row>
    <row r="51" spans="1:10" x14ac:dyDescent="0.2">
      <c r="B51" s="21" t="s">
        <v>212</v>
      </c>
      <c r="C51" s="20" t="s">
        <v>253</v>
      </c>
      <c r="E51" s="35">
        <f>SUMIFS('FY20 Actuals Pivot'!E:E,'FY20 Actuals Pivot'!D:D,C51,'FY20 Actuals Pivot'!A:A,$G$6,'FY20 Actuals Pivot'!B:B,"(blank)")</f>
        <v>0</v>
      </c>
      <c r="F51" s="36"/>
      <c r="G51" s="37">
        <f>SUMIFS('FY21 Budget Pivot'!D:D,'FY21 Budget Pivot'!C:C,C51,'FY21 Budget Pivot'!A:A,$G$6,'FY21 Budget Pivot'!B:B,"(blank)")</f>
        <v>0</v>
      </c>
      <c r="H51" s="36"/>
      <c r="I51" s="72">
        <v>0</v>
      </c>
      <c r="J51" s="63">
        <v>0.1575</v>
      </c>
    </row>
    <row r="52" spans="1:10" x14ac:dyDescent="0.2">
      <c r="B52" s="21" t="s">
        <v>212</v>
      </c>
      <c r="C52" s="20" t="s">
        <v>282</v>
      </c>
      <c r="E52" s="35">
        <f>SUMIFS('FY20 Actuals Pivot'!E:E,'FY20 Actuals Pivot'!D:D,C52,'FY20 Actuals Pivot'!A:A,$G$6,'FY20 Actuals Pivot'!B:B,"(blank)")</f>
        <v>0</v>
      </c>
      <c r="F52" s="36"/>
      <c r="G52" s="37">
        <f>SUMIFS('FY21 Budget Pivot'!D:D,'FY21 Budget Pivot'!C:C,C52,'FY21 Budget Pivot'!A:A,$G$6,'FY21 Budget Pivot'!B:B,"(blank)")</f>
        <v>0</v>
      </c>
      <c r="H52" s="36"/>
      <c r="I52" s="72">
        <v>0</v>
      </c>
    </row>
    <row r="53" spans="1:10" x14ac:dyDescent="0.2">
      <c r="B53" s="21" t="s">
        <v>212</v>
      </c>
      <c r="C53" s="20" t="s">
        <v>391</v>
      </c>
      <c r="E53" s="35">
        <f>SUMIFS('FY20 Actuals Pivot'!E:E,'FY20 Actuals Pivot'!D:D,C53,'FY20 Actuals Pivot'!A:A,$G$6,'FY20 Actuals Pivot'!B:B,"(blank)")</f>
        <v>0</v>
      </c>
      <c r="F53" s="36"/>
      <c r="G53" s="37">
        <f>SUMIFS('FY21 Budget Pivot'!D:D,'FY21 Budget Pivot'!C:C,C53,'FY21 Budget Pivot'!A:A,$G$6,'FY21 Budget Pivot'!B:B,"(blank)")</f>
        <v>0</v>
      </c>
      <c r="H53" s="36"/>
      <c r="I53" s="72">
        <v>0</v>
      </c>
    </row>
    <row r="54" spans="1:10" x14ac:dyDescent="0.2">
      <c r="B54" s="21" t="s">
        <v>212</v>
      </c>
      <c r="C54" s="20" t="s">
        <v>383</v>
      </c>
      <c r="E54" s="35">
        <f>SUMIFS('FY20 Actuals Pivot'!E:E,'FY20 Actuals Pivot'!D:D,C54,'FY20 Actuals Pivot'!A:A,$G$6,'FY20 Actuals Pivot'!B:B,"(blank)")</f>
        <v>0</v>
      </c>
      <c r="F54" s="36"/>
      <c r="G54" s="37">
        <f>SUMIFS('FY21 Budget Pivot'!D:D,'FY21 Budget Pivot'!C:C,C54,'FY21 Budget Pivot'!A:A,$G$6,'FY21 Budget Pivot'!B:B,"(blank)")</f>
        <v>1799</v>
      </c>
      <c r="H54" s="36"/>
      <c r="I54" s="72">
        <v>1799</v>
      </c>
    </row>
    <row r="55" spans="1:10" x14ac:dyDescent="0.2">
      <c r="B55" s="21" t="s">
        <v>212</v>
      </c>
      <c r="C55" s="20" t="s">
        <v>439</v>
      </c>
      <c r="E55" s="35">
        <f>SUMIFS('FY20 Actuals Pivot'!E:E,'FY20 Actuals Pivot'!D:D,C55,'FY20 Actuals Pivot'!A:A,$G$6,'FY20 Actuals Pivot'!B:B,"(blank)")</f>
        <v>0</v>
      </c>
      <c r="F55" s="36"/>
      <c r="G55" s="37">
        <f>SUMIFS('FY21 Budget Pivot'!D:D,'FY21 Budget Pivot'!C:C,C55,'FY21 Budget Pivot'!A:A,$G$6,'FY21 Budget Pivot'!B:B,"(blank)")</f>
        <v>0</v>
      </c>
      <c r="H55" s="36"/>
      <c r="I55" s="72">
        <v>0</v>
      </c>
    </row>
    <row r="56" spans="1:10" x14ac:dyDescent="0.2">
      <c r="A56" s="38"/>
      <c r="B56" s="38"/>
      <c r="C56" s="24"/>
      <c r="D56" s="38"/>
      <c r="E56" s="39"/>
      <c r="F56" s="40"/>
      <c r="G56" s="41"/>
      <c r="H56" s="40"/>
      <c r="I56" s="40"/>
    </row>
    <row r="57" spans="1:10" x14ac:dyDescent="0.2">
      <c r="C57" s="25"/>
      <c r="E57" s="42">
        <f>SUM(E8:E55)</f>
        <v>763733.25999999978</v>
      </c>
      <c r="F57" s="36"/>
      <c r="G57" s="42">
        <f>SUM(G8:G55)</f>
        <v>772192.17</v>
      </c>
      <c r="H57" s="36"/>
      <c r="I57" s="42">
        <f>SUM(I8:I55)</f>
        <v>39850</v>
      </c>
    </row>
    <row r="58" spans="1:10" x14ac:dyDescent="0.2">
      <c r="C58" s="25"/>
      <c r="E58" s="42"/>
      <c r="F58" s="36"/>
      <c r="G58" s="43"/>
      <c r="H58" s="36"/>
      <c r="I58" s="36"/>
    </row>
    <row r="59" spans="1:10" ht="25.5" x14ac:dyDescent="0.2">
      <c r="C59" s="25"/>
      <c r="E59" s="44" t="s">
        <v>56</v>
      </c>
      <c r="F59" s="45"/>
      <c r="G59" s="46" t="s">
        <v>53</v>
      </c>
      <c r="H59" s="45"/>
      <c r="I59" s="44" t="s">
        <v>52</v>
      </c>
    </row>
    <row r="60" spans="1:10" x14ac:dyDescent="0.2">
      <c r="A60" s="23" t="s">
        <v>11</v>
      </c>
      <c r="B60" s="23" t="s">
        <v>136</v>
      </c>
      <c r="C60" s="26" t="s">
        <v>4</v>
      </c>
      <c r="D60" s="38"/>
      <c r="E60" s="47"/>
      <c r="F60" s="48"/>
      <c r="G60" s="47"/>
      <c r="H60" s="48"/>
      <c r="I60" s="47"/>
    </row>
    <row r="61" spans="1:10" x14ac:dyDescent="0.2">
      <c r="A61" s="22"/>
      <c r="B61" s="49"/>
      <c r="C61" s="27"/>
      <c r="E61" s="36"/>
      <c r="F61" s="36"/>
      <c r="G61" s="36"/>
      <c r="H61" s="36"/>
      <c r="I61" s="36"/>
    </row>
    <row r="62" spans="1:10" x14ac:dyDescent="0.2">
      <c r="A62" s="22"/>
      <c r="B62" s="21" t="s">
        <v>967</v>
      </c>
      <c r="C62" s="57" t="s">
        <v>12</v>
      </c>
      <c r="E62" s="35">
        <f>SUMIFS('FY20 Actuals Pivot'!E:E,'FY20 Actuals Pivot'!C:C,C62,'FY20 Actuals Pivot'!A:A,$G$6,'FY20 Actuals Pivot'!B:B,"(blank)")</f>
        <v>0</v>
      </c>
      <c r="F62" s="36"/>
      <c r="G62" s="37">
        <f>SUMIFS('FY21 Budget Pivot'!D:D,'FY21 Budget Pivot'!C:C,C62,'FY21 Budget Pivot'!A:A,$G$6,'FY21 Budget Pivot'!B:B,"(blank)")</f>
        <v>0</v>
      </c>
      <c r="H62" s="36"/>
      <c r="I62" s="72">
        <v>0</v>
      </c>
    </row>
    <row r="63" spans="1:10" x14ac:dyDescent="0.2">
      <c r="A63" s="22"/>
      <c r="B63" s="21" t="s">
        <v>968</v>
      </c>
      <c r="C63" s="20" t="s">
        <v>453</v>
      </c>
      <c r="E63" s="35">
        <f>SUMIFS('FY20 Actuals Pivot'!E:E,'FY20 Actuals Pivot'!C:C,C63,'FY20 Actuals Pivot'!A:A,$G$6,'FY20 Actuals Pivot'!B:B,"(blank)")</f>
        <v>0</v>
      </c>
      <c r="F63" s="36"/>
      <c r="G63" s="37">
        <f>SUMIFS('FY21 Budget Pivot'!D:D,'FY21 Budget Pivot'!C:C,C63,'FY21 Budget Pivot'!A:A,$G$6,'FY21 Budget Pivot'!B:B,"(blank)")</f>
        <v>0</v>
      </c>
      <c r="H63" s="36"/>
      <c r="I63" s="72">
        <v>0</v>
      </c>
    </row>
    <row r="64" spans="1:10" x14ac:dyDescent="0.2">
      <c r="B64" s="50" t="s">
        <v>169</v>
      </c>
      <c r="C64" s="20" t="s">
        <v>964</v>
      </c>
      <c r="E64" s="35">
        <f>SUMIFS('FY20 Actuals Pivot'!E:E,'FY20 Actuals Pivot'!C:C,C64,'FY20 Actuals Pivot'!A:A,$G$6,'FY20 Actuals Pivot'!B:B,"(blank)")</f>
        <v>0</v>
      </c>
      <c r="F64" s="36"/>
      <c r="G64" s="37">
        <f>SUMIFS('FY21 Budget Pivot'!D:D,'FY21 Budget Pivot'!C:C,C64,'FY21 Budget Pivot'!A:A,$G$6,'FY21 Budget Pivot'!B:B,"(blank)")</f>
        <v>0</v>
      </c>
      <c r="H64" s="36"/>
      <c r="I64" s="72">
        <v>0</v>
      </c>
    </row>
    <row r="65" spans="1:9" x14ac:dyDescent="0.2">
      <c r="B65" s="21" t="s">
        <v>969</v>
      </c>
      <c r="C65" s="20" t="s">
        <v>695</v>
      </c>
      <c r="E65" s="35">
        <f>SUMIFS('FY20 Actuals Pivot'!E:E,'FY20 Actuals Pivot'!C:C,C65,'FY20 Actuals Pivot'!A:A,$G$6,'FY20 Actuals Pivot'!B:B,"(blank)")</f>
        <v>0</v>
      </c>
      <c r="F65" s="36"/>
      <c r="G65" s="37">
        <f>SUMIFS('FY21 Budget Pivot'!D:D,'FY21 Budget Pivot'!C:C,C65,'FY21 Budget Pivot'!A:A,$G$6,'FY21 Budget Pivot'!B:B,"(blank)")</f>
        <v>0</v>
      </c>
      <c r="H65" s="36"/>
      <c r="I65" s="72">
        <v>0</v>
      </c>
    </row>
    <row r="66" spans="1:9" x14ac:dyDescent="0.2">
      <c r="B66" s="21" t="s">
        <v>970</v>
      </c>
      <c r="C66" s="20" t="s">
        <v>546</v>
      </c>
      <c r="E66" s="35">
        <f>SUMIFS('FY20 Actuals Pivot'!E:E,'FY20 Actuals Pivot'!C:C,C66,'FY20 Actuals Pivot'!A:A,$G$6,'FY20 Actuals Pivot'!B:B,"(blank)")</f>
        <v>0</v>
      </c>
      <c r="F66" s="36"/>
      <c r="G66" s="37">
        <f>SUMIFS('FY21 Budget Pivot'!D:D,'FY21 Budget Pivot'!C:C,C66,'FY21 Budget Pivot'!A:A,$G$6,'FY21 Budget Pivot'!B:B,"(blank)")</f>
        <v>0</v>
      </c>
      <c r="H66" s="36"/>
      <c r="I66" s="72">
        <v>0</v>
      </c>
    </row>
    <row r="67" spans="1:9" x14ac:dyDescent="0.2">
      <c r="B67" s="50" t="s">
        <v>228</v>
      </c>
      <c r="C67" s="20" t="s">
        <v>13</v>
      </c>
      <c r="E67" s="35">
        <f>SUMIFS('FY20 Actuals Pivot'!E:E,'FY20 Actuals Pivot'!C:C,C67,'FY20 Actuals Pivot'!A:A,$G$6,'FY20 Actuals Pivot'!B:B,"(blank)")</f>
        <v>305.59999999999997</v>
      </c>
      <c r="F67" s="36"/>
      <c r="G67" s="37">
        <f>SUMIFS('FY21 Budget Pivot'!D:D,'FY21 Budget Pivot'!C:C,C67,'FY21 Budget Pivot'!A:A,$G$6,'FY21 Budget Pivot'!B:B,"(blank)")</f>
        <v>375</v>
      </c>
      <c r="H67" s="36"/>
      <c r="I67" s="72">
        <v>375</v>
      </c>
    </row>
    <row r="68" spans="1:9" x14ac:dyDescent="0.2">
      <c r="B68" s="50" t="s">
        <v>169</v>
      </c>
      <c r="C68" s="20" t="s">
        <v>561</v>
      </c>
      <c r="E68" s="35">
        <f>SUMIFS('FY20 Actuals Pivot'!E:E,'FY20 Actuals Pivot'!C:C,C68,'FY20 Actuals Pivot'!A:A,$G$6,'FY20 Actuals Pivot'!B:B,"(blank)")</f>
        <v>0</v>
      </c>
      <c r="F68" s="36"/>
      <c r="G68" s="37">
        <f>SUMIFS('FY21 Budget Pivot'!D:D,'FY21 Budget Pivot'!C:C,C68,'FY21 Budget Pivot'!A:A,$G$6,'FY21 Budget Pivot'!B:B,"(blank)")</f>
        <v>0</v>
      </c>
      <c r="H68" s="36"/>
      <c r="I68" s="72">
        <v>0</v>
      </c>
    </row>
    <row r="69" spans="1:9" x14ac:dyDescent="0.2">
      <c r="B69" s="50" t="s">
        <v>229</v>
      </c>
      <c r="C69" s="20" t="s">
        <v>14</v>
      </c>
      <c r="E69" s="35">
        <f>SUMIFS('FY20 Actuals Pivot'!E:E,'FY20 Actuals Pivot'!C:C,C69,'FY20 Actuals Pivot'!A:A,$G$6,'FY20 Actuals Pivot'!B:B,"(blank)")</f>
        <v>234.08999999999997</v>
      </c>
      <c r="F69" s="36"/>
      <c r="G69" s="37">
        <f>SUMIFS('FY21 Budget Pivot'!D:D,'FY21 Budget Pivot'!C:C,C69,'FY21 Budget Pivot'!A:A,$G$6,'FY21 Budget Pivot'!B:B,"(blank)")</f>
        <v>1928</v>
      </c>
      <c r="H69" s="36"/>
      <c r="I69" s="72">
        <v>1928</v>
      </c>
    </row>
    <row r="70" spans="1:9" x14ac:dyDescent="0.2">
      <c r="B70" s="50" t="s">
        <v>230</v>
      </c>
      <c r="C70" s="20" t="s">
        <v>15</v>
      </c>
      <c r="E70" s="35">
        <f>SUMIFS('FY20 Actuals Pivot'!E:E,'FY20 Actuals Pivot'!C:C,C70,'FY20 Actuals Pivot'!A:A,$G$6,'FY20 Actuals Pivot'!B:B,"(blank)")</f>
        <v>0</v>
      </c>
      <c r="F70" s="36"/>
      <c r="G70" s="37">
        <f>SUMIFS('FY21 Budget Pivot'!D:D,'FY21 Budget Pivot'!C:C,C70,'FY21 Budget Pivot'!A:A,$G$6,'FY21 Budget Pivot'!B:B,"(blank)")</f>
        <v>0</v>
      </c>
      <c r="H70" s="36"/>
      <c r="I70" s="72">
        <v>0</v>
      </c>
    </row>
    <row r="71" spans="1:9" x14ac:dyDescent="0.2">
      <c r="B71" s="50" t="s">
        <v>209</v>
      </c>
      <c r="C71" s="20" t="s">
        <v>16</v>
      </c>
      <c r="E71" s="35">
        <f>SUMIFS('FY20 Actuals Pivot'!E:E,'FY20 Actuals Pivot'!C:C,C71,'FY20 Actuals Pivot'!A:A,$G$6,'FY20 Actuals Pivot'!B:B,"(blank)")</f>
        <v>0</v>
      </c>
      <c r="F71" s="36"/>
      <c r="G71" s="37">
        <f>SUMIFS('FY21 Budget Pivot'!D:D,'FY21 Budget Pivot'!C:C,C71,'FY21 Budget Pivot'!A:A,$G$6,'FY21 Budget Pivot'!B:B,"(blank)")</f>
        <v>0</v>
      </c>
      <c r="H71" s="36"/>
      <c r="I71" s="72">
        <v>0</v>
      </c>
    </row>
    <row r="72" spans="1:9" x14ac:dyDescent="0.2">
      <c r="B72" s="50" t="s">
        <v>231</v>
      </c>
      <c r="C72" s="20" t="s">
        <v>17</v>
      </c>
      <c r="E72" s="35">
        <f>SUMIFS('FY20 Actuals Pivot'!E:E,'FY20 Actuals Pivot'!C:C,C72,'FY20 Actuals Pivot'!A:A,$G$6,'FY20 Actuals Pivot'!B:B,"(blank)")</f>
        <v>0</v>
      </c>
      <c r="F72" s="36"/>
      <c r="G72" s="37">
        <f>SUMIFS('FY21 Budget Pivot'!D:D,'FY21 Budget Pivot'!C:C,C72,'FY21 Budget Pivot'!A:A,$G$6,'FY21 Budget Pivot'!B:B,"(blank)")</f>
        <v>0</v>
      </c>
      <c r="H72" s="36"/>
      <c r="I72" s="72">
        <v>0</v>
      </c>
    </row>
    <row r="73" spans="1:9" x14ac:dyDescent="0.2">
      <c r="B73" s="50" t="s">
        <v>971</v>
      </c>
      <c r="C73" s="20" t="s">
        <v>461</v>
      </c>
      <c r="E73" s="35">
        <f>SUMIFS('FY20 Actuals Pivot'!E:E,'FY20 Actuals Pivot'!C:C,C73,'FY20 Actuals Pivot'!A:A,$G$6,'FY20 Actuals Pivot'!B:B,"(blank)")</f>
        <v>0</v>
      </c>
      <c r="F73" s="36"/>
      <c r="G73" s="37">
        <f>SUMIFS('FY21 Budget Pivot'!D:D,'FY21 Budget Pivot'!C:C,C73,'FY21 Budget Pivot'!A:A,$G$6,'FY21 Budget Pivot'!B:B,"(blank)")</f>
        <v>0</v>
      </c>
      <c r="H73" s="36"/>
      <c r="I73" s="72">
        <v>0</v>
      </c>
    </row>
    <row r="74" spans="1:9" x14ac:dyDescent="0.2">
      <c r="B74" s="50" t="s">
        <v>163</v>
      </c>
      <c r="C74" s="20" t="s">
        <v>222</v>
      </c>
      <c r="E74" s="35">
        <f>SUMIFS('FY20 Actuals Pivot'!E:E,'FY20 Actuals Pivot'!C:C,C74,'FY20 Actuals Pivot'!A:A,$G$6,'FY20 Actuals Pivot'!B:B,"(blank)")</f>
        <v>9529.7799999999988</v>
      </c>
      <c r="F74" s="36"/>
      <c r="G74" s="37">
        <f>SUMIFS('FY21 Budget Pivot'!D:D,'FY21 Budget Pivot'!C:C,C74,'FY21 Budget Pivot'!A:A,$G$6,'FY21 Budget Pivot'!B:B,"(blank)")</f>
        <v>0</v>
      </c>
      <c r="H74" s="36"/>
      <c r="I74" s="72">
        <v>19487</v>
      </c>
    </row>
    <row r="75" spans="1:9" x14ac:dyDescent="0.2">
      <c r="A75" s="28"/>
      <c r="B75" s="50" t="s">
        <v>172</v>
      </c>
      <c r="C75" s="20" t="s">
        <v>19</v>
      </c>
      <c r="D75" s="28"/>
      <c r="E75" s="35">
        <f>SUMIFS('FY20 Actuals Pivot'!E:E,'FY20 Actuals Pivot'!C:C,C75,'FY20 Actuals Pivot'!A:A,$G$6,'FY20 Actuals Pivot'!B:B,"(blank)")</f>
        <v>0</v>
      </c>
      <c r="F75" s="36"/>
      <c r="G75" s="37">
        <f>SUMIFS('FY21 Budget Pivot'!D:D,'FY21 Budget Pivot'!C:C,C75,'FY21 Budget Pivot'!A:A,$G$6,'FY21 Budget Pivot'!B:B,"(blank)")</f>
        <v>10350</v>
      </c>
      <c r="H75" s="36"/>
      <c r="I75" s="72">
        <v>10350</v>
      </c>
    </row>
    <row r="76" spans="1:9" x14ac:dyDescent="0.2">
      <c r="B76" s="51" t="s">
        <v>966</v>
      </c>
      <c r="C76" s="20" t="s">
        <v>658</v>
      </c>
      <c r="E76" s="35">
        <f>SUMIFS('FY20 Actuals Pivot'!E:E,'FY20 Actuals Pivot'!C:C,C76,'FY20 Actuals Pivot'!A:A,$G$6,'FY20 Actuals Pivot'!B:B,"(blank)")</f>
        <v>0</v>
      </c>
      <c r="F76" s="36"/>
      <c r="G76" s="37">
        <f>SUMIFS('FY21 Budget Pivot'!D:D,'FY21 Budget Pivot'!C:C,C76,'FY21 Budget Pivot'!A:A,$G$6,'FY21 Budget Pivot'!B:B,"(blank)")</f>
        <v>0</v>
      </c>
      <c r="H76" s="36"/>
      <c r="I76" s="72">
        <v>0</v>
      </c>
    </row>
    <row r="77" spans="1:9" x14ac:dyDescent="0.2">
      <c r="B77" s="51" t="s">
        <v>965</v>
      </c>
      <c r="C77" s="20" t="s">
        <v>208</v>
      </c>
      <c r="E77" s="35">
        <f>SUMIFS('FY20 Actuals Pivot'!E:E,'FY20 Actuals Pivot'!C:C,C77,'FY20 Actuals Pivot'!A:A,$G$6,'FY20 Actuals Pivot'!B:B,"(blank)")</f>
        <v>0</v>
      </c>
      <c r="F77" s="36"/>
      <c r="G77" s="37">
        <f>SUMIFS('FY21 Budget Pivot'!D:D,'FY21 Budget Pivot'!C:C,C77,'FY21 Budget Pivot'!A:A,$G$6,'FY21 Budget Pivot'!B:B,"(blank)")</f>
        <v>0</v>
      </c>
      <c r="H77" s="36"/>
      <c r="I77" s="72">
        <v>0</v>
      </c>
    </row>
    <row r="78" spans="1:9" x14ac:dyDescent="0.2">
      <c r="B78" s="50" t="s">
        <v>819</v>
      </c>
      <c r="C78" s="20" t="s">
        <v>20</v>
      </c>
      <c r="E78" s="35">
        <f>SUMIFS('FY20 Actuals Pivot'!E:E,'FY20 Actuals Pivot'!C:C,C78,'FY20 Actuals Pivot'!A:A,$G$6,'FY20 Actuals Pivot'!B:B,"(blank)")</f>
        <v>1252.03</v>
      </c>
      <c r="F78" s="36"/>
      <c r="G78" s="37">
        <f>SUMIFS('FY21 Budget Pivot'!D:D,'FY21 Budget Pivot'!C:C,C78,'FY21 Budget Pivot'!A:A,$G$6,'FY21 Budget Pivot'!B:B,"(blank)")</f>
        <v>1772</v>
      </c>
      <c r="H78" s="36"/>
      <c r="I78" s="72">
        <v>1772</v>
      </c>
    </row>
    <row r="79" spans="1:9" x14ac:dyDescent="0.2">
      <c r="B79" s="50" t="s">
        <v>816</v>
      </c>
      <c r="C79" s="20" t="s">
        <v>21</v>
      </c>
      <c r="E79" s="35">
        <f>SUMIFS('FY20 Actuals Pivot'!E:E,'FY20 Actuals Pivot'!C:C,C79,'FY20 Actuals Pivot'!A:A,$G$6,'FY20 Actuals Pivot'!B:B,"(blank)")</f>
        <v>-226191</v>
      </c>
      <c r="F79" s="36"/>
      <c r="G79" s="37">
        <f>SUMIFS('FY21 Budget Pivot'!D:D,'FY21 Budget Pivot'!C:C,C79,'FY21 Budget Pivot'!A:A,$G$6,'FY21 Budget Pivot'!B:B,"(blank)")</f>
        <v>-232977</v>
      </c>
      <c r="H79" s="36"/>
      <c r="I79" s="72">
        <v>-232977</v>
      </c>
    </row>
    <row r="80" spans="1:9" x14ac:dyDescent="0.2">
      <c r="B80" s="50" t="s">
        <v>235</v>
      </c>
      <c r="C80" s="20" t="s">
        <v>283</v>
      </c>
      <c r="E80" s="35">
        <f>SUMIFS('FY20 Actuals Pivot'!E:E,'FY20 Actuals Pivot'!C:C,C80,'FY20 Actuals Pivot'!A:A,$G$6,'FY20 Actuals Pivot'!B:B,"(blank)")</f>
        <v>974.73</v>
      </c>
      <c r="F80" s="36"/>
      <c r="G80" s="37">
        <f>SUMIFS('FY21 Budget Pivot'!D:D,'FY21 Budget Pivot'!C:C,C80,'FY21 Budget Pivot'!A:A,$G$6,'FY21 Budget Pivot'!B:B,"(blank)")</f>
        <v>0</v>
      </c>
      <c r="H80" s="36"/>
      <c r="I80" s="72">
        <v>0</v>
      </c>
    </row>
    <row r="81" spans="2:9" x14ac:dyDescent="0.2">
      <c r="B81" s="50" t="s">
        <v>809</v>
      </c>
      <c r="C81" s="20" t="s">
        <v>485</v>
      </c>
      <c r="E81" s="35">
        <f>SUMIFS('FY20 Actuals Pivot'!E:E,'FY20 Actuals Pivot'!C:C,C81,'FY20 Actuals Pivot'!A:A,$G$6,'FY20 Actuals Pivot'!B:B,"(blank)")</f>
        <v>0</v>
      </c>
      <c r="F81" s="36"/>
      <c r="G81" s="37">
        <f>SUMIFS('FY21 Budget Pivot'!D:D,'FY21 Budget Pivot'!C:C,C81,'FY21 Budget Pivot'!A:A,$G$6,'FY21 Budget Pivot'!B:B,"(blank)")</f>
        <v>0</v>
      </c>
      <c r="H81" s="36"/>
      <c r="I81" s="72">
        <v>0</v>
      </c>
    </row>
    <row r="82" spans="2:9" x14ac:dyDescent="0.2">
      <c r="B82" s="50" t="s">
        <v>178</v>
      </c>
      <c r="C82" s="20" t="s">
        <v>23</v>
      </c>
      <c r="E82" s="35">
        <f>SUMIFS('FY20 Actuals Pivot'!E:E,'FY20 Actuals Pivot'!C:C,C82,'FY20 Actuals Pivot'!A:A,$G$6,'FY20 Actuals Pivot'!B:B,"(blank)")</f>
        <v>16474.36</v>
      </c>
      <c r="F82" s="36"/>
      <c r="G82" s="37">
        <f>SUMIFS('FY21 Budget Pivot'!D:D,'FY21 Budget Pivot'!C:C,C82,'FY21 Budget Pivot'!A:A,$G$6,'FY21 Budget Pivot'!B:B,"(blank)")</f>
        <v>25600</v>
      </c>
      <c r="H82" s="36"/>
      <c r="I82" s="72">
        <v>25600</v>
      </c>
    </row>
    <row r="83" spans="2:9" x14ac:dyDescent="0.2">
      <c r="B83" s="50" t="s">
        <v>169</v>
      </c>
      <c r="C83" s="20" t="s">
        <v>422</v>
      </c>
      <c r="E83" s="35">
        <f>SUMIFS('FY20 Actuals Pivot'!E:E,'FY20 Actuals Pivot'!C:C,C83,'FY20 Actuals Pivot'!A:A,$G$6,'FY20 Actuals Pivot'!B:B,"(blank)")</f>
        <v>0</v>
      </c>
      <c r="F83" s="36"/>
      <c r="G83" s="37">
        <f>SUMIFS('FY21 Budget Pivot'!D:D,'FY21 Budget Pivot'!C:C,C83,'FY21 Budget Pivot'!A:A,$G$6,'FY21 Budget Pivot'!B:B,"(blank)")</f>
        <v>0</v>
      </c>
      <c r="H83" s="36"/>
      <c r="I83" s="72">
        <v>0</v>
      </c>
    </row>
    <row r="84" spans="2:9" x14ac:dyDescent="0.2">
      <c r="B84" s="50" t="s">
        <v>810</v>
      </c>
      <c r="C84" s="20" t="s">
        <v>466</v>
      </c>
      <c r="E84" s="35">
        <f>SUMIFS('FY20 Actuals Pivot'!E:E,'FY20 Actuals Pivot'!C:C,C84,'FY20 Actuals Pivot'!A:A,$G$6,'FY20 Actuals Pivot'!B:B,"(blank)")</f>
        <v>0</v>
      </c>
      <c r="F84" s="36"/>
      <c r="G84" s="37">
        <f>SUMIFS('FY21 Budget Pivot'!D:D,'FY21 Budget Pivot'!C:C,C84,'FY21 Budget Pivot'!A:A,$G$6,'FY21 Budget Pivot'!B:B,"(blank)")</f>
        <v>0</v>
      </c>
      <c r="H84" s="36"/>
      <c r="I84" s="72">
        <v>0</v>
      </c>
    </row>
    <row r="85" spans="2:9" x14ac:dyDescent="0.2">
      <c r="B85" s="50" t="s">
        <v>157</v>
      </c>
      <c r="C85" s="20" t="s">
        <v>36</v>
      </c>
      <c r="E85" s="35">
        <f>SUMIFS('FY20 Actuals Pivot'!E:E,'FY20 Actuals Pivot'!C:C,C85,'FY20 Actuals Pivot'!A:A,$G$6,'FY20 Actuals Pivot'!B:B,"(blank)")</f>
        <v>960</v>
      </c>
      <c r="F85" s="36"/>
      <c r="G85" s="37">
        <f>SUMIFS('FY21 Budget Pivot'!D:D,'FY21 Budget Pivot'!C:C,C85,'FY21 Budget Pivot'!A:A,$G$6,'FY21 Budget Pivot'!B:B,"(blank)")</f>
        <v>33182</v>
      </c>
      <c r="H85" s="36"/>
      <c r="I85" s="72">
        <v>33182</v>
      </c>
    </row>
    <row r="86" spans="2:9" x14ac:dyDescent="0.2">
      <c r="B86" s="50" t="s">
        <v>811</v>
      </c>
      <c r="C86" s="20" t="s">
        <v>460</v>
      </c>
      <c r="E86" s="35">
        <f>SUMIFS('FY20 Actuals Pivot'!E:E,'FY20 Actuals Pivot'!C:C,C86,'FY20 Actuals Pivot'!A:A,$G$6,'FY20 Actuals Pivot'!B:B,"(blank)")</f>
        <v>0</v>
      </c>
      <c r="F86" s="36"/>
      <c r="G86" s="37">
        <f>SUMIFS('FY21 Budget Pivot'!D:D,'FY21 Budget Pivot'!C:C,C86,'FY21 Budget Pivot'!A:A,$G$6,'FY21 Budget Pivot'!B:B,"(blank)")</f>
        <v>0</v>
      </c>
      <c r="H86" s="36"/>
      <c r="I86" s="72">
        <v>0</v>
      </c>
    </row>
    <row r="87" spans="2:9" x14ac:dyDescent="0.2">
      <c r="B87" s="50" t="s">
        <v>176</v>
      </c>
      <c r="C87" s="20" t="s">
        <v>214</v>
      </c>
      <c r="E87" s="35">
        <f>SUMIFS('FY20 Actuals Pivot'!E:E,'FY20 Actuals Pivot'!C:C,C87,'FY20 Actuals Pivot'!A:A,$G$6,'FY20 Actuals Pivot'!B:B,"(blank)")</f>
        <v>15940.99</v>
      </c>
      <c r="F87" s="36"/>
      <c r="G87" s="37">
        <f>SUMIFS('FY21 Budget Pivot'!D:D,'FY21 Budget Pivot'!C:C,C87,'FY21 Budget Pivot'!A:A,$G$6,'FY21 Budget Pivot'!B:B,"(blank)")</f>
        <v>0</v>
      </c>
      <c r="H87" s="36"/>
      <c r="I87" s="72">
        <v>0</v>
      </c>
    </row>
    <row r="88" spans="2:9" x14ac:dyDescent="0.2">
      <c r="B88" s="50" t="s">
        <v>169</v>
      </c>
      <c r="C88" s="20" t="s">
        <v>489</v>
      </c>
      <c r="E88" s="35">
        <f>SUMIFS('FY20 Actuals Pivot'!E:E,'FY20 Actuals Pivot'!C:C,C88,'FY20 Actuals Pivot'!A:A,$G$6,'FY20 Actuals Pivot'!B:B,"(blank)")</f>
        <v>0</v>
      </c>
      <c r="F88" s="36"/>
      <c r="G88" s="37">
        <f>SUMIFS('FY21 Budget Pivot'!D:D,'FY21 Budget Pivot'!C:C,C88,'FY21 Budget Pivot'!A:A,$G$6,'FY21 Budget Pivot'!B:B,"(blank)")</f>
        <v>0</v>
      </c>
      <c r="H88" s="36"/>
      <c r="I88" s="72">
        <v>0</v>
      </c>
    </row>
    <row r="89" spans="2:9" x14ac:dyDescent="0.2">
      <c r="B89" s="50" t="s">
        <v>169</v>
      </c>
      <c r="C89" s="20" t="s">
        <v>170</v>
      </c>
      <c r="E89" s="35">
        <f>SUMIFS('FY20 Actuals Pivot'!E:E,'FY20 Actuals Pivot'!C:C,C89,'FY20 Actuals Pivot'!A:A,$G$6,'FY20 Actuals Pivot'!B:B,"(blank)")</f>
        <v>0</v>
      </c>
      <c r="F89" s="36"/>
      <c r="G89" s="37">
        <f>SUMIFS('FY21 Budget Pivot'!D:D,'FY21 Budget Pivot'!C:C,C89,'FY21 Budget Pivot'!A:A,$G$6,'FY21 Budget Pivot'!B:B,"(blank)")</f>
        <v>0</v>
      </c>
      <c r="H89" s="36"/>
      <c r="I89" s="72">
        <v>10909</v>
      </c>
    </row>
    <row r="90" spans="2:9" x14ac:dyDescent="0.2">
      <c r="B90" s="50" t="s">
        <v>169</v>
      </c>
      <c r="C90" s="20" t="s">
        <v>173</v>
      </c>
      <c r="E90" s="35">
        <f>SUMIFS('FY20 Actuals Pivot'!E:E,'FY20 Actuals Pivot'!C:C,C90,'FY20 Actuals Pivot'!A:A,$G$6,'FY20 Actuals Pivot'!B:B,"(blank)")</f>
        <v>0</v>
      </c>
      <c r="F90" s="36"/>
      <c r="G90" s="37">
        <f>SUMIFS('FY21 Budget Pivot'!D:D,'FY21 Budget Pivot'!C:C,C90,'FY21 Budget Pivot'!A:A,$G$6,'FY21 Budget Pivot'!B:B,"(blank)")</f>
        <v>0</v>
      </c>
      <c r="H90" s="36"/>
      <c r="I90" s="72">
        <v>0</v>
      </c>
    </row>
    <row r="91" spans="2:9" x14ac:dyDescent="0.2">
      <c r="B91" s="50" t="s">
        <v>148</v>
      </c>
      <c r="C91" s="20" t="s">
        <v>24</v>
      </c>
      <c r="E91" s="35">
        <f>SUMIFS('FY20 Actuals Pivot'!E:E,'FY20 Actuals Pivot'!C:C,C91,'FY20 Actuals Pivot'!A:A,$G$6,'FY20 Actuals Pivot'!B:B,"(blank)")</f>
        <v>31.2</v>
      </c>
      <c r="F91" s="36"/>
      <c r="G91" s="37">
        <f>SUMIFS('FY21 Budget Pivot'!D:D,'FY21 Budget Pivot'!C:C,C91,'FY21 Budget Pivot'!A:A,$G$6,'FY21 Budget Pivot'!B:B,"(blank)")</f>
        <v>0</v>
      </c>
      <c r="H91" s="36"/>
      <c r="I91" s="72">
        <v>0</v>
      </c>
    </row>
    <row r="92" spans="2:9" x14ac:dyDescent="0.2">
      <c r="B92" s="50" t="s">
        <v>812</v>
      </c>
      <c r="C92" s="20" t="s">
        <v>557</v>
      </c>
      <c r="E92" s="35">
        <f>SUMIFS('FY20 Actuals Pivot'!E:E,'FY20 Actuals Pivot'!C:C,C92,'FY20 Actuals Pivot'!A:A,$G$6,'FY20 Actuals Pivot'!B:B,"(blank)")</f>
        <v>0</v>
      </c>
      <c r="F92" s="36"/>
      <c r="G92" s="37">
        <f>SUMIFS('FY21 Budget Pivot'!D:D,'FY21 Budget Pivot'!C:C,C92,'FY21 Budget Pivot'!A:A,$G$6,'FY21 Budget Pivot'!B:B,"(blank)")</f>
        <v>0</v>
      </c>
      <c r="H92" s="36"/>
      <c r="I92" s="72">
        <v>0</v>
      </c>
    </row>
    <row r="93" spans="2:9" x14ac:dyDescent="0.2">
      <c r="B93" s="50" t="s">
        <v>153</v>
      </c>
      <c r="C93" s="20" t="s">
        <v>26</v>
      </c>
      <c r="E93" s="35">
        <f>SUMIFS('FY20 Actuals Pivot'!E:E,'FY20 Actuals Pivot'!C:C,C93,'FY20 Actuals Pivot'!A:A,$G$6,'FY20 Actuals Pivot'!B:B,"(blank)")</f>
        <v>7012.91</v>
      </c>
      <c r="F93" s="36"/>
      <c r="G93" s="37">
        <f>SUMIFS('FY21 Budget Pivot'!D:D,'FY21 Budget Pivot'!C:C,C93,'FY21 Budget Pivot'!A:A,$G$6,'FY21 Budget Pivot'!B:B,"(blank)")</f>
        <v>10246</v>
      </c>
      <c r="H93" s="36"/>
      <c r="I93" s="72">
        <v>10246</v>
      </c>
    </row>
    <row r="94" spans="2:9" x14ac:dyDescent="0.2">
      <c r="B94" s="50" t="s">
        <v>232</v>
      </c>
      <c r="C94" s="20" t="s">
        <v>27</v>
      </c>
      <c r="E94" s="35">
        <f>SUMIFS('FY20 Actuals Pivot'!E:E,'FY20 Actuals Pivot'!C:C,C94,'FY20 Actuals Pivot'!A:A,$G$6,'FY20 Actuals Pivot'!B:B,"(blank)")</f>
        <v>0</v>
      </c>
      <c r="F94" s="36"/>
      <c r="G94" s="37">
        <f>SUMIFS('FY21 Budget Pivot'!D:D,'FY21 Budget Pivot'!C:C,C94,'FY21 Budget Pivot'!A:A,$G$6,'FY21 Budget Pivot'!B:B,"(blank)")</f>
        <v>0</v>
      </c>
      <c r="H94" s="36"/>
      <c r="I94" s="72">
        <v>0</v>
      </c>
    </row>
    <row r="95" spans="2:9" x14ac:dyDescent="0.2">
      <c r="B95" s="50" t="s">
        <v>161</v>
      </c>
      <c r="C95" s="20" t="s">
        <v>29</v>
      </c>
      <c r="E95" s="35">
        <f>SUMIFS('FY20 Actuals Pivot'!E:E,'FY20 Actuals Pivot'!C:C,C95,'FY20 Actuals Pivot'!A:A,$G$6,'FY20 Actuals Pivot'!B:B,"(blank)")</f>
        <v>24390</v>
      </c>
      <c r="F95" s="36"/>
      <c r="G95" s="37">
        <f>SUMIFS('FY21 Budget Pivot'!D:D,'FY21 Budget Pivot'!C:C,C95,'FY21 Budget Pivot'!A:A,$G$6,'FY21 Budget Pivot'!B:B,"(blank)")</f>
        <v>10000</v>
      </c>
      <c r="H95" s="36"/>
      <c r="I95" s="72">
        <v>10000</v>
      </c>
    </row>
    <row r="96" spans="2:9" x14ac:dyDescent="0.2">
      <c r="B96" s="50" t="s">
        <v>188</v>
      </c>
      <c r="C96" s="20" t="s">
        <v>30</v>
      </c>
      <c r="E96" s="35">
        <f>SUMIFS('FY20 Actuals Pivot'!E:E,'FY20 Actuals Pivot'!C:C,C96,'FY20 Actuals Pivot'!A:A,$G$6,'FY20 Actuals Pivot'!B:B,"(blank)")</f>
        <v>0</v>
      </c>
      <c r="F96" s="36"/>
      <c r="G96" s="37">
        <f>SUMIFS('FY21 Budget Pivot'!D:D,'FY21 Budget Pivot'!C:C,C96,'FY21 Budget Pivot'!A:A,$G$6,'FY21 Budget Pivot'!B:B,"(blank)")</f>
        <v>3293</v>
      </c>
      <c r="H96" s="36"/>
      <c r="I96" s="72">
        <v>3293</v>
      </c>
    </row>
    <row r="97" spans="1:9" x14ac:dyDescent="0.2">
      <c r="B97" s="50" t="s">
        <v>169</v>
      </c>
      <c r="C97" s="20" t="s">
        <v>463</v>
      </c>
      <c r="E97" s="35">
        <f>SUMIFS('FY20 Actuals Pivot'!E:E,'FY20 Actuals Pivot'!C:C,C97,'FY20 Actuals Pivot'!A:A,$G$6,'FY20 Actuals Pivot'!B:B,"(blank)")</f>
        <v>0</v>
      </c>
      <c r="F97" s="36"/>
      <c r="G97" s="37">
        <f>SUMIFS('FY21 Budget Pivot'!D:D,'FY21 Budget Pivot'!C:C,C97,'FY21 Budget Pivot'!A:A,$G$6,'FY21 Budget Pivot'!B:B,"(blank)")</f>
        <v>0</v>
      </c>
      <c r="H97" s="36"/>
      <c r="I97" s="72">
        <v>0</v>
      </c>
    </row>
    <row r="98" spans="1:9" x14ac:dyDescent="0.2">
      <c r="B98" s="50" t="s">
        <v>233</v>
      </c>
      <c r="C98" s="20" t="s">
        <v>31</v>
      </c>
      <c r="E98" s="35">
        <f>SUMIFS('FY20 Actuals Pivot'!E:E,'FY20 Actuals Pivot'!C:C,C98,'FY20 Actuals Pivot'!A:A,$G$6,'FY20 Actuals Pivot'!B:B,"(blank)")</f>
        <v>0</v>
      </c>
      <c r="F98" s="36"/>
      <c r="G98" s="37">
        <f>SUMIFS('FY21 Budget Pivot'!D:D,'FY21 Budget Pivot'!C:C,C98,'FY21 Budget Pivot'!A:A,$G$6,'FY21 Budget Pivot'!B:B,"(blank)")</f>
        <v>0</v>
      </c>
      <c r="H98" s="36"/>
      <c r="I98" s="72">
        <v>0</v>
      </c>
    </row>
    <row r="99" spans="1:9" x14ac:dyDescent="0.2">
      <c r="B99" s="50" t="s">
        <v>234</v>
      </c>
      <c r="C99" s="20" t="s">
        <v>32</v>
      </c>
      <c r="E99" s="35">
        <f>SUMIFS('FY20 Actuals Pivot'!E:E,'FY20 Actuals Pivot'!C:C,C99,'FY20 Actuals Pivot'!A:A,$G$6,'FY20 Actuals Pivot'!B:B,"(blank)")</f>
        <v>0</v>
      </c>
      <c r="F99" s="36"/>
      <c r="G99" s="37">
        <f>SUMIFS('FY21 Budget Pivot'!D:D,'FY21 Budget Pivot'!C:C,C99,'FY21 Budget Pivot'!A:A,$G$6,'FY21 Budget Pivot'!B:B,"(blank)")</f>
        <v>0</v>
      </c>
      <c r="H99" s="36"/>
      <c r="I99" s="72">
        <v>0</v>
      </c>
    </row>
    <row r="100" spans="1:9" x14ac:dyDescent="0.2">
      <c r="B100" s="50" t="s">
        <v>972</v>
      </c>
      <c r="C100" s="20" t="s">
        <v>617</v>
      </c>
      <c r="E100" s="35">
        <f>SUMIFS('FY20 Actuals Pivot'!E:E,'FY20 Actuals Pivot'!C:C,C100,'FY20 Actuals Pivot'!A:A,$G$6,'FY20 Actuals Pivot'!B:B,"(blank)")</f>
        <v>0</v>
      </c>
      <c r="F100" s="36"/>
      <c r="G100" s="37">
        <f>SUMIFS('FY21 Budget Pivot'!D:D,'FY21 Budget Pivot'!C:C,C100,'FY21 Budget Pivot'!A:A,$G$6,'FY21 Budget Pivot'!B:B,"(blank)")</f>
        <v>0</v>
      </c>
      <c r="H100" s="36"/>
      <c r="I100" s="72">
        <v>0</v>
      </c>
    </row>
    <row r="101" spans="1:9" x14ac:dyDescent="0.2">
      <c r="B101" s="50" t="s">
        <v>169</v>
      </c>
      <c r="C101" s="20" t="s">
        <v>33</v>
      </c>
      <c r="E101" s="35">
        <f>SUMIFS('FY20 Actuals Pivot'!E:E,'FY20 Actuals Pivot'!C:C,C101,'FY20 Actuals Pivot'!A:A,$G$6,'FY20 Actuals Pivot'!B:B,"(blank)")</f>
        <v>13158.91</v>
      </c>
      <c r="F101" s="36"/>
      <c r="G101" s="37">
        <f>SUMIFS('FY21 Budget Pivot'!D:D,'FY21 Budget Pivot'!C:C,C101,'FY21 Budget Pivot'!A:A,$G$6,'FY21 Budget Pivot'!B:B,"(blank)")</f>
        <v>10909</v>
      </c>
      <c r="H101" s="36"/>
      <c r="I101" s="53"/>
    </row>
    <row r="102" spans="1:9" x14ac:dyDescent="0.2">
      <c r="B102" s="50" t="s">
        <v>910</v>
      </c>
      <c r="C102" s="20" t="s">
        <v>503</v>
      </c>
      <c r="E102" s="35">
        <f>SUMIFS('FY20 Actuals Pivot'!E:E,'FY20 Actuals Pivot'!C:C,C102,'FY20 Actuals Pivot'!A:A,$G$6,'FY20 Actuals Pivot'!B:B,"(blank)")</f>
        <v>0</v>
      </c>
      <c r="F102" s="36"/>
      <c r="G102" s="37">
        <f>SUMIFS('FY21 Budget Pivot'!D:D,'FY21 Budget Pivot'!C:C,C102,'FY21 Budget Pivot'!A:A,$G$6,'FY21 Budget Pivot'!B:B,"(blank)")</f>
        <v>0</v>
      </c>
      <c r="H102" s="36"/>
      <c r="I102" s="72">
        <v>0</v>
      </c>
    </row>
    <row r="103" spans="1:9" x14ac:dyDescent="0.2">
      <c r="B103" s="50" t="s">
        <v>169</v>
      </c>
      <c r="C103" s="20" t="s">
        <v>403</v>
      </c>
      <c r="E103" s="35">
        <f>SUMIFS('FY20 Actuals Pivot'!E:E,'FY20 Actuals Pivot'!C:C,C103,'FY20 Actuals Pivot'!A:A,$G$6,'FY20 Actuals Pivot'!B:B,"(blank)")</f>
        <v>0</v>
      </c>
      <c r="F103" s="36"/>
      <c r="G103" s="37">
        <f>SUMIFS('FY21 Budget Pivot'!D:D,'FY21 Budget Pivot'!C:C,C103,'FY21 Budget Pivot'!A:A,$G$6,'FY21 Budget Pivot'!B:B,"(blank)")</f>
        <v>0</v>
      </c>
      <c r="H103" s="36"/>
      <c r="I103" s="72">
        <v>0</v>
      </c>
    </row>
    <row r="104" spans="1:9" x14ac:dyDescent="0.2">
      <c r="B104" s="59" t="s">
        <v>973</v>
      </c>
      <c r="C104" s="20" t="s">
        <v>815</v>
      </c>
      <c r="E104" s="35">
        <f>SUMIFS('FY20 Actuals Pivot'!E:E,'FY20 Actuals Pivot'!C:C,C104,'FY20 Actuals Pivot'!A:A,$G$6,'FY20 Actuals Pivot'!B:B,"(blank)")</f>
        <v>0</v>
      </c>
      <c r="F104" s="36"/>
      <c r="G104" s="37">
        <f>SUMIFS('FY21 Budget Pivot'!D:D,'FY21 Budget Pivot'!C:C,C104,'FY21 Budget Pivot'!A:A,$G$6,'FY21 Budget Pivot'!B:B,"(blank)")</f>
        <v>0</v>
      </c>
      <c r="H104" s="36"/>
      <c r="I104" s="72">
        <v>0</v>
      </c>
    </row>
    <row r="105" spans="1:9" x14ac:dyDescent="0.2">
      <c r="B105" s="50" t="s">
        <v>974</v>
      </c>
      <c r="C105" s="20" t="s">
        <v>468</v>
      </c>
      <c r="E105" s="35">
        <f>SUMIFS('FY20 Actuals Pivot'!E:E,'FY20 Actuals Pivot'!C:C,C105,'FY20 Actuals Pivot'!A:A,$G$6,'FY20 Actuals Pivot'!B:B,"(blank)")</f>
        <v>0</v>
      </c>
      <c r="F105" s="36"/>
      <c r="G105" s="37">
        <f>SUMIFS('FY21 Budget Pivot'!D:D,'FY21 Budget Pivot'!C:C,C105,'FY21 Budget Pivot'!A:A,$G$6,'FY21 Budget Pivot'!B:B,"(blank)")</f>
        <v>0</v>
      </c>
      <c r="H105" s="36"/>
      <c r="I105" s="72">
        <v>0</v>
      </c>
    </row>
    <row r="106" spans="1:9" x14ac:dyDescent="0.2">
      <c r="B106" s="51"/>
      <c r="C106" s="20" t="s">
        <v>34</v>
      </c>
      <c r="E106" s="35">
        <f>SUMIFS('FY20 Actuals Pivot'!E:E,'FY20 Actuals Pivot'!C:C,C106,'FY20 Actuals Pivot'!A:A,$G$6,'FY20 Actuals Pivot'!B:B,"(blank)")</f>
        <v>0</v>
      </c>
      <c r="F106" s="36"/>
      <c r="G106" s="37">
        <f>SUMIFS('FY21 Budget Pivot'!D:D,'FY21 Budget Pivot'!C:C,C106,'FY21 Budget Pivot'!A:A,$G$6,'FY21 Budget Pivot'!B:B,"(blank)")</f>
        <v>19487</v>
      </c>
      <c r="H106" s="36"/>
      <c r="I106" s="53"/>
    </row>
    <row r="107" spans="1:9" x14ac:dyDescent="0.2">
      <c r="A107" s="38"/>
      <c r="C107" s="24"/>
      <c r="D107" s="38"/>
      <c r="E107" s="39"/>
      <c r="F107" s="40"/>
      <c r="G107" s="41"/>
      <c r="H107" s="40"/>
      <c r="I107" s="40"/>
    </row>
    <row r="108" spans="1:9" x14ac:dyDescent="0.2">
      <c r="A108" s="54"/>
      <c r="B108" s="29"/>
      <c r="C108" s="58"/>
      <c r="D108" s="54"/>
      <c r="E108" s="55">
        <f>SUM(E62:E106)</f>
        <v>-135926.39999999997</v>
      </c>
      <c r="F108" s="29"/>
      <c r="G108" s="55">
        <f>SUM(G62:G106)</f>
        <v>-105835</v>
      </c>
      <c r="H108" s="29"/>
      <c r="I108" s="55">
        <f>SUM(I62:I106)</f>
        <v>-105835</v>
      </c>
    </row>
    <row r="109" spans="1:9" x14ac:dyDescent="0.2">
      <c r="C109" s="28"/>
    </row>
    <row r="110" spans="1:9" x14ac:dyDescent="0.2">
      <c r="A110" s="54"/>
      <c r="B110" s="29" t="s">
        <v>813</v>
      </c>
      <c r="C110" s="29"/>
      <c r="D110" s="54"/>
      <c r="E110" s="55">
        <f>E108+E57</f>
        <v>627806.85999999987</v>
      </c>
      <c r="F110" s="56"/>
      <c r="G110" s="55">
        <f>G108+G57</f>
        <v>666357.17000000004</v>
      </c>
      <c r="H110" s="56"/>
      <c r="I110" s="55">
        <f>I108+I57</f>
        <v>-65985</v>
      </c>
    </row>
  </sheetData>
  <mergeCells count="1">
    <mergeCell ref="A1:B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J110"/>
  <sheetViews>
    <sheetView topLeftCell="C1" workbookViewId="0">
      <pane ySplit="6" topLeftCell="A16" activePane="bottomLeft" state="frozen"/>
      <selection activeCell="C14" sqref="C14"/>
      <selection pane="bottomLeft" activeCell="I39" sqref="I39"/>
    </sheetView>
  </sheetViews>
  <sheetFormatPr defaultColWidth="9.140625" defaultRowHeight="12.75" x14ac:dyDescent="0.2"/>
  <cols>
    <col min="1" max="1" width="16.7109375" style="21" bestFit="1" customWidth="1"/>
    <col min="2" max="2" width="45.42578125" style="21" bestFit="1" customWidth="1"/>
    <col min="3" max="3" width="42.42578125" style="21" bestFit="1" customWidth="1"/>
    <col min="4" max="4" width="2.5703125" style="21" customWidth="1"/>
    <col min="5" max="5" width="22.7109375" style="21" customWidth="1"/>
    <col min="6" max="6" width="2.7109375" style="21" customWidth="1"/>
    <col min="7" max="7" width="29.42578125" style="21" bestFit="1" customWidth="1"/>
    <col min="8" max="8" width="3.28515625" style="21" customWidth="1"/>
    <col min="9" max="9" width="22.7109375" style="21" customWidth="1"/>
    <col min="10" max="10" width="11.5703125" style="21" bestFit="1" customWidth="1"/>
    <col min="11" max="16384" width="9.140625" style="21"/>
  </cols>
  <sheetData>
    <row r="1" spans="1:10" x14ac:dyDescent="0.2">
      <c r="A1" s="155" t="str">
        <f>G6</f>
        <v>D020 Treasury &amp; Investments</v>
      </c>
      <c r="B1" s="155"/>
    </row>
    <row r="2" spans="1:10" x14ac:dyDescent="0.2">
      <c r="A2" s="155"/>
      <c r="B2" s="155"/>
    </row>
    <row r="3" spans="1:10" x14ac:dyDescent="0.2">
      <c r="A3" s="25"/>
      <c r="B3" s="25"/>
    </row>
    <row r="4" spans="1:10" x14ac:dyDescent="0.2">
      <c r="A4" s="25"/>
      <c r="B4" s="25"/>
    </row>
    <row r="5" spans="1:10" s="22" customFormat="1" ht="30" customHeight="1" x14ac:dyDescent="0.2">
      <c r="A5" s="30"/>
      <c r="B5" s="30"/>
      <c r="E5" s="60" t="s">
        <v>56</v>
      </c>
      <c r="G5" s="32" t="s">
        <v>53</v>
      </c>
      <c r="I5" s="60" t="s">
        <v>52</v>
      </c>
      <c r="J5" s="32" t="s">
        <v>963</v>
      </c>
    </row>
    <row r="6" spans="1:10" s="22" customFormat="1" ht="15" x14ac:dyDescent="0.25">
      <c r="A6" s="26" t="s">
        <v>7</v>
      </c>
      <c r="B6" s="26" t="s">
        <v>136</v>
      </c>
      <c r="C6" s="23" t="s">
        <v>5</v>
      </c>
      <c r="D6" s="23"/>
      <c r="E6" s="33"/>
      <c r="F6" s="23"/>
      <c r="G6" s="71" t="s">
        <v>872</v>
      </c>
      <c r="H6" s="23"/>
      <c r="I6" s="33"/>
      <c r="J6" s="23"/>
    </row>
    <row r="7" spans="1:10" s="22" customFormat="1" x14ac:dyDescent="0.2">
      <c r="A7" s="30"/>
      <c r="E7" s="34"/>
      <c r="G7" s="34"/>
      <c r="I7" s="34"/>
    </row>
    <row r="8" spans="1:10" x14ac:dyDescent="0.2">
      <c r="B8" s="21" t="s">
        <v>212</v>
      </c>
      <c r="C8" s="21" t="s">
        <v>732</v>
      </c>
      <c r="E8" s="35">
        <f>SUMIFS('FY20 Actuals Pivot'!E:E,'FY20 Actuals Pivot'!D:D,C8,'FY20 Actuals Pivot'!A:A,$G$6,'FY20 Actuals Pivot'!B:B,"(blank)")</f>
        <v>0</v>
      </c>
      <c r="F8" s="36"/>
      <c r="G8" s="37">
        <f>SUMIFS('FY21 Budget Pivot'!D:D,'FY21 Budget Pivot'!C:C,C8,'FY21 Budget Pivot'!A:A,$G$6,'FY21 Budget Pivot'!B:B,"(blank)")</f>
        <v>0</v>
      </c>
      <c r="H8" s="36"/>
      <c r="I8" s="72">
        <v>0</v>
      </c>
    </row>
    <row r="9" spans="1:10" x14ac:dyDescent="0.2">
      <c r="B9" s="21" t="s">
        <v>212</v>
      </c>
      <c r="C9" s="20" t="s">
        <v>735</v>
      </c>
      <c r="E9" s="35">
        <f>SUMIFS('FY20 Actuals Pivot'!E:E,'FY20 Actuals Pivot'!D:D,C9,'FY20 Actuals Pivot'!A:A,$G$6,'FY20 Actuals Pivot'!B:B,"(blank)")</f>
        <v>0</v>
      </c>
      <c r="F9" s="36"/>
      <c r="G9" s="37">
        <f>SUMIFS('FY21 Budget Pivot'!D:D,'FY21 Budget Pivot'!C:C,C9,'FY21 Budget Pivot'!A:A,$G$6,'FY21 Budget Pivot'!B:B,"(blank)")</f>
        <v>0</v>
      </c>
      <c r="H9" s="36"/>
      <c r="I9" s="72">
        <v>0</v>
      </c>
    </row>
    <row r="10" spans="1:10" x14ac:dyDescent="0.2">
      <c r="B10" s="21" t="s">
        <v>212</v>
      </c>
      <c r="C10" s="20" t="s">
        <v>734</v>
      </c>
      <c r="E10" s="35">
        <f>SUMIFS('FY20 Actuals Pivot'!E:E,'FY20 Actuals Pivot'!D:D,C10,'FY20 Actuals Pivot'!A:A,$G$6,'FY20 Actuals Pivot'!B:B,"(blank)")</f>
        <v>0</v>
      </c>
      <c r="F10" s="36"/>
      <c r="G10" s="37">
        <f>SUMIFS('FY21 Budget Pivot'!D:D,'FY21 Budget Pivot'!C:C,C10,'FY21 Budget Pivot'!A:A,$G$6,'FY21 Budget Pivot'!B:B,"(blank)")</f>
        <v>0</v>
      </c>
      <c r="H10" s="36"/>
      <c r="I10" s="72">
        <v>0</v>
      </c>
    </row>
    <row r="11" spans="1:10" x14ac:dyDescent="0.2">
      <c r="B11" s="21" t="s">
        <v>212</v>
      </c>
      <c r="C11" s="20" t="s">
        <v>736</v>
      </c>
      <c r="E11" s="35">
        <f>SUMIFS('FY20 Actuals Pivot'!E:E,'FY20 Actuals Pivot'!D:D,C11,'FY20 Actuals Pivot'!A:A,$G$6,'FY20 Actuals Pivot'!B:B,"(blank)")</f>
        <v>0</v>
      </c>
      <c r="F11" s="36"/>
      <c r="G11" s="37">
        <f>SUMIFS('FY21 Budget Pivot'!D:D,'FY21 Budget Pivot'!C:C,C11,'FY21 Budget Pivot'!A:A,$G$6,'FY21 Budget Pivot'!B:B,"(blank)")</f>
        <v>0</v>
      </c>
      <c r="H11" s="36"/>
      <c r="I11" s="72">
        <v>0</v>
      </c>
    </row>
    <row r="12" spans="1:10" x14ac:dyDescent="0.2">
      <c r="B12" s="21" t="s">
        <v>212</v>
      </c>
      <c r="C12" s="20" t="s">
        <v>737</v>
      </c>
      <c r="E12" s="35">
        <f>SUMIFS('FY20 Actuals Pivot'!E:E,'FY20 Actuals Pivot'!D:D,C12,'FY20 Actuals Pivot'!A:A,$G$6,'FY20 Actuals Pivot'!B:B,"(blank)")</f>
        <v>0</v>
      </c>
      <c r="F12" s="36"/>
      <c r="G12" s="37">
        <f>SUMIFS('FY21 Budget Pivot'!D:D,'FY21 Budget Pivot'!C:C,C12,'FY21 Budget Pivot'!A:A,$G$6,'FY21 Budget Pivot'!B:B,"(blank)")</f>
        <v>0</v>
      </c>
      <c r="H12" s="36"/>
      <c r="I12" s="72">
        <v>0</v>
      </c>
    </row>
    <row r="13" spans="1:10" x14ac:dyDescent="0.2">
      <c r="B13" s="21" t="s">
        <v>212</v>
      </c>
      <c r="C13" s="20" t="s">
        <v>738</v>
      </c>
      <c r="E13" s="35">
        <f>SUMIFS('FY20 Actuals Pivot'!E:E,'FY20 Actuals Pivot'!D:D,C13,'FY20 Actuals Pivot'!A:A,$G$6,'FY20 Actuals Pivot'!B:B,"(blank)")</f>
        <v>0</v>
      </c>
      <c r="F13" s="36"/>
      <c r="G13" s="37">
        <f>SUMIFS('FY21 Budget Pivot'!D:D,'FY21 Budget Pivot'!C:C,C13,'FY21 Budget Pivot'!A:A,$G$6,'FY21 Budget Pivot'!B:B,"(blank)")</f>
        <v>0</v>
      </c>
      <c r="H13" s="36"/>
      <c r="I13" s="72">
        <v>0</v>
      </c>
    </row>
    <row r="14" spans="1:10" x14ac:dyDescent="0.2">
      <c r="B14" s="21" t="s">
        <v>212</v>
      </c>
      <c r="C14" s="20" t="s">
        <v>739</v>
      </c>
      <c r="E14" s="35">
        <f>SUMIFS('FY20 Actuals Pivot'!E:E,'FY20 Actuals Pivot'!D:D,C14,'FY20 Actuals Pivot'!A:A,$G$6,'FY20 Actuals Pivot'!B:B,"(blank)")</f>
        <v>0</v>
      </c>
      <c r="F14" s="36"/>
      <c r="G14" s="37">
        <f>SUMIFS('FY21 Budget Pivot'!D:D,'FY21 Budget Pivot'!C:C,C14,'FY21 Budget Pivot'!A:A,$G$6,'FY21 Budget Pivot'!B:B,"(blank)")</f>
        <v>0</v>
      </c>
      <c r="H14" s="36"/>
      <c r="I14" s="72">
        <v>0</v>
      </c>
    </row>
    <row r="15" spans="1:10" x14ac:dyDescent="0.2">
      <c r="B15" s="21" t="s">
        <v>212</v>
      </c>
      <c r="C15" s="20" t="s">
        <v>740</v>
      </c>
      <c r="E15" s="35">
        <f>SUMIFS('FY20 Actuals Pivot'!E:E,'FY20 Actuals Pivot'!D:D,C15,'FY20 Actuals Pivot'!A:A,$G$6,'FY20 Actuals Pivot'!B:B,"(blank)")</f>
        <v>0</v>
      </c>
      <c r="F15" s="36"/>
      <c r="G15" s="37">
        <f>SUMIFS('FY21 Budget Pivot'!D:D,'FY21 Budget Pivot'!C:C,C15,'FY21 Budget Pivot'!A:A,$G$6,'FY21 Budget Pivot'!B:B,"(blank)")</f>
        <v>0</v>
      </c>
      <c r="H15" s="36"/>
      <c r="I15" s="72">
        <v>0</v>
      </c>
    </row>
    <row r="16" spans="1:10" x14ac:dyDescent="0.2">
      <c r="B16" s="21" t="s">
        <v>212</v>
      </c>
      <c r="C16" s="20" t="s">
        <v>742</v>
      </c>
      <c r="E16" s="35">
        <f>SUMIFS('FY20 Actuals Pivot'!E:E,'FY20 Actuals Pivot'!D:D,C16,'FY20 Actuals Pivot'!A:A,$G$6,'FY20 Actuals Pivot'!B:B,"(blank)")</f>
        <v>0</v>
      </c>
      <c r="F16" s="36"/>
      <c r="G16" s="37">
        <f>SUMIFS('FY21 Budget Pivot'!D:D,'FY21 Budget Pivot'!C:C,C16,'FY21 Budget Pivot'!A:A,$G$6,'FY21 Budget Pivot'!B:B,"(blank)")</f>
        <v>0</v>
      </c>
      <c r="H16" s="36"/>
      <c r="I16" s="72">
        <v>0</v>
      </c>
    </row>
    <row r="17" spans="2:10" x14ac:dyDescent="0.2">
      <c r="B17" s="21" t="s">
        <v>212</v>
      </c>
      <c r="C17" s="20" t="s">
        <v>743</v>
      </c>
      <c r="E17" s="35">
        <f>SUMIFS('FY20 Actuals Pivot'!E:E,'FY20 Actuals Pivot'!D:D,C17,'FY20 Actuals Pivot'!A:A,$G$6,'FY20 Actuals Pivot'!B:B,"(blank)")</f>
        <v>0</v>
      </c>
      <c r="F17" s="36"/>
      <c r="G17" s="37">
        <f>SUMIFS('FY21 Budget Pivot'!D:D,'FY21 Budget Pivot'!C:C,C17,'FY21 Budget Pivot'!A:A,$G$6,'FY21 Budget Pivot'!B:B,"(blank)")</f>
        <v>0</v>
      </c>
      <c r="H17" s="36"/>
      <c r="I17" s="72">
        <v>0</v>
      </c>
    </row>
    <row r="18" spans="2:10" x14ac:dyDescent="0.2">
      <c r="B18" s="21" t="s">
        <v>212</v>
      </c>
      <c r="C18" s="20" t="s">
        <v>814</v>
      </c>
      <c r="E18" s="35">
        <f>SUMIFS('FY20 Actuals Pivot'!E:E,'FY20 Actuals Pivot'!D:D,C18,'FY20 Actuals Pivot'!A:A,$G$6,'FY20 Actuals Pivot'!B:B,"(blank)")</f>
        <v>0</v>
      </c>
      <c r="F18" s="36"/>
      <c r="G18" s="37">
        <f>SUMIFS('FY21 Budget Pivot'!D:D,'FY21 Budget Pivot'!C:C,C18,'FY21 Budget Pivot'!A:A,$G$6,'FY21 Budget Pivot'!B:B,"(blank)")</f>
        <v>0</v>
      </c>
      <c r="H18" s="36"/>
      <c r="I18" s="72">
        <v>0</v>
      </c>
    </row>
    <row r="19" spans="2:10" x14ac:dyDescent="0.2">
      <c r="B19" s="21" t="s">
        <v>212</v>
      </c>
      <c r="C19" s="20" t="s">
        <v>744</v>
      </c>
      <c r="E19" s="35">
        <f>SUMIFS('FY20 Actuals Pivot'!E:E,'FY20 Actuals Pivot'!D:D,C19,'FY20 Actuals Pivot'!A:A,$G$6,'FY20 Actuals Pivot'!B:B,"(blank)")</f>
        <v>0</v>
      </c>
      <c r="F19" s="36"/>
      <c r="G19" s="37">
        <f>SUMIFS('FY21 Budget Pivot'!D:D,'FY21 Budget Pivot'!C:C,C19,'FY21 Budget Pivot'!A:A,$G$6,'FY21 Budget Pivot'!B:B,"(blank)")</f>
        <v>0</v>
      </c>
      <c r="H19" s="36"/>
      <c r="I19" s="72">
        <v>0</v>
      </c>
    </row>
    <row r="20" spans="2:10" x14ac:dyDescent="0.2">
      <c r="B20" s="21" t="s">
        <v>212</v>
      </c>
      <c r="C20" s="20" t="s">
        <v>745</v>
      </c>
      <c r="E20" s="35">
        <f>SUMIFS('FY20 Actuals Pivot'!E:E,'FY20 Actuals Pivot'!D:D,C20,'FY20 Actuals Pivot'!A:A,$G$6,'FY20 Actuals Pivot'!B:B,"(blank)")</f>
        <v>0</v>
      </c>
      <c r="F20" s="36"/>
      <c r="G20" s="37">
        <f>SUMIFS('FY21 Budget Pivot'!D:D,'FY21 Budget Pivot'!C:C,C20,'FY21 Budget Pivot'!A:A,$G$6,'FY21 Budget Pivot'!B:B,"(blank)")</f>
        <v>0</v>
      </c>
      <c r="H20" s="36"/>
      <c r="I20" s="72">
        <v>0</v>
      </c>
    </row>
    <row r="21" spans="2:10" x14ac:dyDescent="0.2">
      <c r="B21" s="21" t="s">
        <v>212</v>
      </c>
      <c r="C21" s="20" t="s">
        <v>746</v>
      </c>
      <c r="E21" s="35">
        <f>SUMIFS('FY20 Actuals Pivot'!E:E,'FY20 Actuals Pivot'!D:D,C21,'FY20 Actuals Pivot'!A:A,$G$6,'FY20 Actuals Pivot'!B:B,"(blank)")</f>
        <v>0</v>
      </c>
      <c r="F21" s="36"/>
      <c r="G21" s="37">
        <f>SUMIFS('FY21 Budget Pivot'!D:D,'FY21 Budget Pivot'!C:C,C21,'FY21 Budget Pivot'!A:A,$G$6,'FY21 Budget Pivot'!B:B,"(blank)")</f>
        <v>0</v>
      </c>
      <c r="H21" s="36"/>
      <c r="I21" s="72">
        <v>0</v>
      </c>
    </row>
    <row r="22" spans="2:10" x14ac:dyDescent="0.2">
      <c r="B22" s="21" t="s">
        <v>212</v>
      </c>
      <c r="C22" s="20" t="s">
        <v>747</v>
      </c>
      <c r="E22" s="35">
        <f>SUMIFS('FY20 Actuals Pivot'!E:E,'FY20 Actuals Pivot'!D:D,C22,'FY20 Actuals Pivot'!A:A,$G$6,'FY20 Actuals Pivot'!B:B,"(blank)")</f>
        <v>0</v>
      </c>
      <c r="F22" s="36"/>
      <c r="G22" s="37">
        <f>SUMIFS('FY21 Budget Pivot'!D:D,'FY21 Budget Pivot'!C:C,C22,'FY21 Budget Pivot'!A:A,$G$6,'FY21 Budget Pivot'!B:B,"(blank)")</f>
        <v>0</v>
      </c>
      <c r="H22" s="36"/>
      <c r="I22" s="72">
        <v>0</v>
      </c>
    </row>
    <row r="23" spans="2:10" x14ac:dyDescent="0.2">
      <c r="B23" s="21" t="s">
        <v>212</v>
      </c>
      <c r="C23" s="20" t="s">
        <v>748</v>
      </c>
      <c r="E23" s="35">
        <f>SUMIFS('FY20 Actuals Pivot'!E:E,'FY20 Actuals Pivot'!D:D,C23,'FY20 Actuals Pivot'!A:A,$G$6,'FY20 Actuals Pivot'!B:B,"(blank)")</f>
        <v>0</v>
      </c>
      <c r="F23" s="36"/>
      <c r="G23" s="37">
        <f>SUMIFS('FY21 Budget Pivot'!D:D,'FY21 Budget Pivot'!C:C,C23,'FY21 Budget Pivot'!A:A,$G$6,'FY21 Budget Pivot'!B:B,"(blank)")</f>
        <v>0</v>
      </c>
      <c r="H23" s="36"/>
      <c r="I23" s="72">
        <v>0</v>
      </c>
    </row>
    <row r="24" spans="2:10" x14ac:dyDescent="0.2">
      <c r="B24" s="21" t="s">
        <v>212</v>
      </c>
      <c r="C24" s="20" t="s">
        <v>396</v>
      </c>
      <c r="E24" s="35">
        <f>SUMIFS('FY20 Actuals Pivot'!E:E,'FY20 Actuals Pivot'!D:D,C24,'FY20 Actuals Pivot'!A:A,$G$6,'FY20 Actuals Pivot'!B:B,"(blank)")</f>
        <v>0</v>
      </c>
      <c r="F24" s="36"/>
      <c r="G24" s="37">
        <f>SUMIFS('FY21 Budget Pivot'!D:D,'FY21 Budget Pivot'!C:C,C24,'FY21 Budget Pivot'!A:A,$G$6,'FY21 Budget Pivot'!B:B,"(blank)")</f>
        <v>0</v>
      </c>
      <c r="H24" s="36"/>
      <c r="I24" s="72">
        <v>0</v>
      </c>
    </row>
    <row r="25" spans="2:10" x14ac:dyDescent="0.2">
      <c r="B25" s="59" t="s">
        <v>213</v>
      </c>
      <c r="C25" s="20" t="s">
        <v>10</v>
      </c>
      <c r="E25" s="35">
        <f>SUMIFS('FY20 Actuals Pivot'!E:E,'FY20 Actuals Pivot'!D:D,C25,'FY20 Actuals Pivot'!A:A,$G$6,'FY20 Actuals Pivot'!B:B,"(blank)")</f>
        <v>173836.24000000002</v>
      </c>
      <c r="F25" s="36"/>
      <c r="G25" s="37">
        <f>SUMIFS('FY21 Budget Pivot'!D:D,'FY21 Budget Pivot'!C:C,C25,'FY21 Budget Pivot'!A:A,$G$6,'FY21 Budget Pivot'!B:B,"(blank)")</f>
        <v>154359.96</v>
      </c>
      <c r="H25" s="36"/>
      <c r="I25" s="73">
        <f>SUM((I26*J26)+(I27*J27)+(I29*J29)+(I30*J30)+(I31*J31)+(I32*J32)+(I33*J33)+(I34*J34)+(I35*J35)+(I36*J36)+(I37*J37)+(I38*J38)+(I39*J39)+(I41*J41)+(I42*J42)+(I43*J43)+(I45*J45)+(I46*J46)+(I47*J47)+(I48*J48)+(I49*J49)+(I50*J50)+(I51*J51))</f>
        <v>18561.8125</v>
      </c>
    </row>
    <row r="26" spans="2:10" x14ac:dyDescent="0.2">
      <c r="B26" s="21" t="s">
        <v>212</v>
      </c>
      <c r="C26" s="20" t="s">
        <v>219</v>
      </c>
      <c r="E26" s="35">
        <f>SUMIFS('FY20 Actuals Pivot'!E:E,'FY20 Actuals Pivot'!D:D,C26,'FY20 Actuals Pivot'!A:A,$G$6,'FY20 Actuals Pivot'!B:B,"(blank)")</f>
        <v>0</v>
      </c>
      <c r="F26" s="36"/>
      <c r="G26" s="37">
        <f>SUMIFS('FY21 Budget Pivot'!D:D,'FY21 Budget Pivot'!C:C,C26,'FY21 Budget Pivot'!A:A,$G$6,'FY21 Budget Pivot'!B:B,"(blank)")</f>
        <v>0</v>
      </c>
      <c r="H26" s="36"/>
      <c r="I26" s="72">
        <v>0</v>
      </c>
      <c r="J26" s="63">
        <v>0.33250000000000002</v>
      </c>
    </row>
    <row r="27" spans="2:10" x14ac:dyDescent="0.2">
      <c r="B27" s="21" t="s">
        <v>212</v>
      </c>
      <c r="C27" s="20" t="s">
        <v>45</v>
      </c>
      <c r="E27" s="35">
        <f>SUMIFS('FY20 Actuals Pivot'!E:E,'FY20 Actuals Pivot'!D:D,C27,'FY20 Actuals Pivot'!A:A,$G$6,'FY20 Actuals Pivot'!B:B,"(blank)")</f>
        <v>0</v>
      </c>
      <c r="F27" s="36"/>
      <c r="G27" s="37">
        <f>SUMIFS('FY21 Budget Pivot'!D:D,'FY21 Budget Pivot'!C:C,C27,'FY21 Budget Pivot'!A:A,$G$6,'FY21 Budget Pivot'!B:B,"(blank)")</f>
        <v>0</v>
      </c>
      <c r="H27" s="36"/>
      <c r="I27" s="72">
        <v>0</v>
      </c>
      <c r="J27" s="64">
        <v>0.33250000000000002</v>
      </c>
    </row>
    <row r="28" spans="2:10" x14ac:dyDescent="0.2">
      <c r="B28" s="21" t="s">
        <v>212</v>
      </c>
      <c r="C28" s="20" t="s">
        <v>245</v>
      </c>
      <c r="E28" s="35">
        <f>SUMIFS('FY20 Actuals Pivot'!E:E,'FY20 Actuals Pivot'!D:D,C28,'FY20 Actuals Pivot'!A:A,$G$6,'FY20 Actuals Pivot'!B:B,"(blank)")</f>
        <v>0</v>
      </c>
      <c r="F28" s="36"/>
      <c r="G28" s="37">
        <f>SUMIFS('FY21 Budget Pivot'!D:D,'FY21 Budget Pivot'!C:C,C28,'FY21 Budget Pivot'!A:A,$G$6,'FY21 Budget Pivot'!B:B,"(blank)")</f>
        <v>0</v>
      </c>
      <c r="H28" s="36"/>
      <c r="I28" s="72">
        <v>0</v>
      </c>
    </row>
    <row r="29" spans="2:10" x14ac:dyDescent="0.2">
      <c r="B29" s="21" t="s">
        <v>212</v>
      </c>
      <c r="C29" s="20" t="s">
        <v>8</v>
      </c>
      <c r="E29" s="35">
        <f>SUMIFS('FY20 Actuals Pivot'!E:E,'FY20 Actuals Pivot'!D:D,C29,'FY20 Actuals Pivot'!A:A,$G$6,'FY20 Actuals Pivot'!B:B,"(blank)")</f>
        <v>0</v>
      </c>
      <c r="F29" s="36"/>
      <c r="G29" s="37">
        <f>SUMIFS('FY21 Budget Pivot'!D:D,'FY21 Budget Pivot'!C:C,C29,'FY21 Budget Pivot'!A:A,$G$6,'FY21 Budget Pivot'!B:B,"(blank)")</f>
        <v>0</v>
      </c>
      <c r="H29" s="36"/>
      <c r="I29" s="72">
        <v>0</v>
      </c>
      <c r="J29" s="63">
        <v>0.17249999999999999</v>
      </c>
    </row>
    <row r="30" spans="2:10" x14ac:dyDescent="0.2">
      <c r="B30" s="21" t="s">
        <v>212</v>
      </c>
      <c r="C30" s="20" t="s">
        <v>218</v>
      </c>
      <c r="E30" s="35">
        <f>SUMIFS('FY20 Actuals Pivot'!E:E,'FY20 Actuals Pivot'!D:D,C30,'FY20 Actuals Pivot'!A:A,$G$6,'FY20 Actuals Pivot'!B:B,"(blank)")</f>
        <v>0</v>
      </c>
      <c r="F30" s="36"/>
      <c r="G30" s="37">
        <f>SUMIFS('FY21 Budget Pivot'!D:D,'FY21 Budget Pivot'!C:C,C30,'FY21 Budget Pivot'!A:A,$G$6,'FY21 Budget Pivot'!B:B,"(blank)")</f>
        <v>0</v>
      </c>
      <c r="H30" s="36"/>
      <c r="I30" s="72">
        <v>0</v>
      </c>
      <c r="J30" s="65">
        <v>0.17249999999999999</v>
      </c>
    </row>
    <row r="31" spans="2:10" x14ac:dyDescent="0.2">
      <c r="B31" s="21" t="s">
        <v>212</v>
      </c>
      <c r="C31" s="20" t="s">
        <v>221</v>
      </c>
      <c r="E31" s="35">
        <f>SUMIFS('FY20 Actuals Pivot'!E:E,'FY20 Actuals Pivot'!D:D,C31,'FY20 Actuals Pivot'!A:A,$G$6,'FY20 Actuals Pivot'!B:B,"(blank)")</f>
        <v>0</v>
      </c>
      <c r="F31" s="36"/>
      <c r="G31" s="37">
        <f>SUMIFS('FY21 Budget Pivot'!D:D,'FY21 Budget Pivot'!C:C,C31,'FY21 Budget Pivot'!A:A,$G$6,'FY21 Budget Pivot'!B:B,"(blank)")</f>
        <v>0</v>
      </c>
      <c r="H31" s="36"/>
      <c r="I31" s="72">
        <v>0</v>
      </c>
      <c r="J31" s="63">
        <v>0.1575</v>
      </c>
    </row>
    <row r="32" spans="2:10" x14ac:dyDescent="0.2">
      <c r="B32" s="21" t="s">
        <v>212</v>
      </c>
      <c r="C32" s="20" t="s">
        <v>217</v>
      </c>
      <c r="E32" s="35">
        <f>SUMIFS('FY20 Actuals Pivot'!E:E,'FY20 Actuals Pivot'!D:D,C32,'FY20 Actuals Pivot'!A:A,$G$6,'FY20 Actuals Pivot'!B:B,"(blank)")</f>
        <v>0</v>
      </c>
      <c r="F32" s="36"/>
      <c r="G32" s="37">
        <f>SUMIFS('FY21 Budget Pivot'!D:D,'FY21 Budget Pivot'!C:C,C32,'FY21 Budget Pivot'!A:A,$G$6,'FY21 Budget Pivot'!B:B,"(blank)")</f>
        <v>0</v>
      </c>
      <c r="H32" s="36"/>
      <c r="I32" s="72">
        <v>0</v>
      </c>
      <c r="J32" s="63">
        <v>0.1575</v>
      </c>
    </row>
    <row r="33" spans="2:10" x14ac:dyDescent="0.2">
      <c r="B33" s="21" t="s">
        <v>212</v>
      </c>
      <c r="C33" s="20" t="s">
        <v>244</v>
      </c>
      <c r="E33" s="35">
        <f>SUMIFS('FY20 Actuals Pivot'!E:E,'FY20 Actuals Pivot'!D:D,C33,'FY20 Actuals Pivot'!A:A,$G$6,'FY20 Actuals Pivot'!B:B,"(blank)")</f>
        <v>0</v>
      </c>
      <c r="F33" s="36"/>
      <c r="G33" s="37">
        <f>SUMIFS('FY21 Budget Pivot'!D:D,'FY21 Budget Pivot'!C:C,C33,'FY21 Budget Pivot'!A:A,$G$6,'FY21 Budget Pivot'!B:B,"(blank)")</f>
        <v>0</v>
      </c>
      <c r="H33" s="36"/>
      <c r="I33" s="72">
        <v>0</v>
      </c>
      <c r="J33" s="65">
        <v>0.1575</v>
      </c>
    </row>
    <row r="34" spans="2:10" x14ac:dyDescent="0.2">
      <c r="B34" s="21" t="s">
        <v>212</v>
      </c>
      <c r="C34" s="20" t="s">
        <v>47</v>
      </c>
      <c r="E34" s="35">
        <f>SUMIFS('FY20 Actuals Pivot'!E:E,'FY20 Actuals Pivot'!D:D,C34,'FY20 Actuals Pivot'!A:A,$G$6,'FY20 Actuals Pivot'!B:B,"(blank)")</f>
        <v>0</v>
      </c>
      <c r="F34" s="36"/>
      <c r="G34" s="37">
        <f>SUMIFS('FY21 Budget Pivot'!D:D,'FY21 Budget Pivot'!C:C,C34,'FY21 Budget Pivot'!A:A,$G$6,'FY21 Budget Pivot'!B:B,"(blank)")</f>
        <v>0</v>
      </c>
      <c r="H34" s="36"/>
      <c r="I34" s="72">
        <v>0</v>
      </c>
      <c r="J34" s="65">
        <v>0.33250000000000002</v>
      </c>
    </row>
    <row r="35" spans="2:10" x14ac:dyDescent="0.2">
      <c r="B35" s="21" t="s">
        <v>212</v>
      </c>
      <c r="C35" s="20" t="s">
        <v>242</v>
      </c>
      <c r="E35" s="35">
        <f>SUMIFS('FY20 Actuals Pivot'!E:E,'FY20 Actuals Pivot'!D:D,C35,'FY20 Actuals Pivot'!A:A,$G$6,'FY20 Actuals Pivot'!B:B,"(blank)")</f>
        <v>0</v>
      </c>
      <c r="F35" s="36"/>
      <c r="G35" s="37">
        <f>SUMIFS('FY21 Budget Pivot'!D:D,'FY21 Budget Pivot'!C:C,C35,'FY21 Budget Pivot'!A:A,$G$6,'FY21 Budget Pivot'!B:B,"(blank)")</f>
        <v>0</v>
      </c>
      <c r="H35" s="36"/>
      <c r="I35" s="72">
        <v>0</v>
      </c>
      <c r="J35" s="65">
        <v>0.1575</v>
      </c>
    </row>
    <row r="36" spans="2:10" x14ac:dyDescent="0.2">
      <c r="B36" s="21" t="s">
        <v>212</v>
      </c>
      <c r="C36" s="20" t="s">
        <v>48</v>
      </c>
      <c r="E36" s="35">
        <f>SUMIFS('FY20 Actuals Pivot'!E:E,'FY20 Actuals Pivot'!D:D,C36,'FY20 Actuals Pivot'!A:A,$G$6,'FY20 Actuals Pivot'!B:B,"(blank)")</f>
        <v>42620.85</v>
      </c>
      <c r="F36" s="36"/>
      <c r="G36" s="37">
        <f>SUMIFS('FY21 Budget Pivot'!D:D,'FY21 Budget Pivot'!C:C,C36,'FY21 Budget Pivot'!A:A,$G$6,'FY21 Budget Pivot'!B:B,"(blank)")</f>
        <v>0</v>
      </c>
      <c r="H36" s="36"/>
      <c r="I36" s="72">
        <v>0</v>
      </c>
      <c r="J36" s="65">
        <v>0.33250000000000002</v>
      </c>
    </row>
    <row r="37" spans="2:10" x14ac:dyDescent="0.2">
      <c r="B37" s="21" t="s">
        <v>212</v>
      </c>
      <c r="C37" s="20" t="s">
        <v>215</v>
      </c>
      <c r="E37" s="35">
        <f>SUMIFS('FY20 Actuals Pivot'!E:E,'FY20 Actuals Pivot'!D:D,C37,'FY20 Actuals Pivot'!A:A,$G$6,'FY20 Actuals Pivot'!B:B,"(blank)")</f>
        <v>0</v>
      </c>
      <c r="F37" s="36"/>
      <c r="G37" s="37">
        <f>SUMIFS('FY21 Budget Pivot'!D:D,'FY21 Budget Pivot'!C:C,C37,'FY21 Budget Pivot'!A:A,$G$6,'FY21 Budget Pivot'!B:B,"(blank)")</f>
        <v>0</v>
      </c>
      <c r="H37" s="36"/>
      <c r="I37" s="72">
        <v>0</v>
      </c>
      <c r="J37" s="63">
        <v>0.1575</v>
      </c>
    </row>
    <row r="38" spans="2:10" x14ac:dyDescent="0.2">
      <c r="B38" s="21" t="s">
        <v>212</v>
      </c>
      <c r="C38" s="20" t="s">
        <v>49</v>
      </c>
      <c r="E38" s="35">
        <f>SUMIFS('FY20 Actuals Pivot'!E:E,'FY20 Actuals Pivot'!D:D,C38,'FY20 Actuals Pivot'!A:A,$G$6,'FY20 Actuals Pivot'!B:B,"(blank)")</f>
        <v>480194.9</v>
      </c>
      <c r="F38" s="36"/>
      <c r="G38" s="37">
        <f>SUMIFS('FY21 Budget Pivot'!D:D,'FY21 Budget Pivot'!C:C,C38,'FY21 Budget Pivot'!A:A,$G$6,'FY21 Budget Pivot'!B:B,"(blank)")</f>
        <v>464240.28</v>
      </c>
      <c r="H38" s="36"/>
      <c r="I38" s="72">
        <v>55825</v>
      </c>
      <c r="J38" s="65">
        <v>0.33250000000000002</v>
      </c>
    </row>
    <row r="39" spans="2:10" x14ac:dyDescent="0.2">
      <c r="B39" s="21" t="s">
        <v>212</v>
      </c>
      <c r="C39" s="20" t="s">
        <v>50</v>
      </c>
      <c r="E39" s="35">
        <f>SUMIFS('FY20 Actuals Pivot'!E:E,'FY20 Actuals Pivot'!D:D,C39,'FY20 Actuals Pivot'!A:A,$G$6,'FY20 Actuals Pivot'!B:B,"(blank)")</f>
        <v>0</v>
      </c>
      <c r="F39" s="36"/>
      <c r="G39" s="37">
        <f>SUMIFS('FY21 Budget Pivot'!D:D,'FY21 Budget Pivot'!C:C,C39,'FY21 Budget Pivot'!A:A,$G$6,'FY21 Budget Pivot'!B:B,"(blank)")</f>
        <v>0</v>
      </c>
      <c r="H39" s="36"/>
      <c r="I39" s="72">
        <v>0</v>
      </c>
      <c r="J39" s="63">
        <v>0.1575</v>
      </c>
    </row>
    <row r="40" spans="2:10" x14ac:dyDescent="0.2">
      <c r="B40" s="21" t="s">
        <v>212</v>
      </c>
      <c r="C40" s="20" t="s">
        <v>388</v>
      </c>
      <c r="E40" s="35">
        <f>SUMIFS('FY20 Actuals Pivot'!E:E,'FY20 Actuals Pivot'!D:D,C40,'FY20 Actuals Pivot'!A:A,$G$6,'FY20 Actuals Pivot'!B:B,"(blank)")</f>
        <v>0</v>
      </c>
      <c r="F40" s="36"/>
      <c r="G40" s="37">
        <f>SUMIFS('FY21 Budget Pivot'!D:D,'FY21 Budget Pivot'!C:C,C40,'FY21 Budget Pivot'!A:A,$G$6,'FY21 Budget Pivot'!B:B,"(blank)")</f>
        <v>0</v>
      </c>
      <c r="H40" s="36"/>
      <c r="I40" s="72">
        <v>0</v>
      </c>
    </row>
    <row r="41" spans="2:10" x14ac:dyDescent="0.2">
      <c r="B41" s="21" t="s">
        <v>212</v>
      </c>
      <c r="C41" s="20" t="s">
        <v>216</v>
      </c>
      <c r="E41" s="35">
        <f>SUMIFS('FY20 Actuals Pivot'!E:E,'FY20 Actuals Pivot'!D:D,C41,'FY20 Actuals Pivot'!A:A,$G$6,'FY20 Actuals Pivot'!B:B,"(blank)")</f>
        <v>0</v>
      </c>
      <c r="F41" s="36"/>
      <c r="G41" s="37">
        <f>SUMIFS('FY21 Budget Pivot'!D:D,'FY21 Budget Pivot'!C:C,C41,'FY21 Budget Pivot'!A:A,$G$6,'FY21 Budget Pivot'!B:B,"(blank)")</f>
        <v>0</v>
      </c>
      <c r="H41" s="36"/>
      <c r="I41" s="72">
        <v>0</v>
      </c>
      <c r="J41" s="63">
        <v>0.1575</v>
      </c>
    </row>
    <row r="42" spans="2:10" x14ac:dyDescent="0.2">
      <c r="B42" s="21" t="s">
        <v>212</v>
      </c>
      <c r="C42" s="20" t="s">
        <v>220</v>
      </c>
      <c r="E42" s="35">
        <f>SUMIFS('FY20 Actuals Pivot'!E:E,'FY20 Actuals Pivot'!D:D,C42,'FY20 Actuals Pivot'!A:A,$G$6,'FY20 Actuals Pivot'!B:B,"(blank)")</f>
        <v>0</v>
      </c>
      <c r="F42" s="36"/>
      <c r="G42" s="37">
        <f>SUMIFS('FY21 Budget Pivot'!D:D,'FY21 Budget Pivot'!C:C,C42,'FY21 Budget Pivot'!A:A,$G$6,'FY21 Budget Pivot'!B:B,"(blank)")</f>
        <v>0</v>
      </c>
      <c r="H42" s="36"/>
      <c r="I42" s="72">
        <v>0</v>
      </c>
      <c r="J42" s="63">
        <v>0.1575</v>
      </c>
    </row>
    <row r="43" spans="2:10" x14ac:dyDescent="0.2">
      <c r="B43" s="21" t="s">
        <v>212</v>
      </c>
      <c r="C43" s="20" t="s">
        <v>248</v>
      </c>
      <c r="E43" s="35">
        <f>SUMIFS('FY20 Actuals Pivot'!E:E,'FY20 Actuals Pivot'!D:D,C43,'FY20 Actuals Pivot'!A:A,$G$6,'FY20 Actuals Pivot'!B:B,"(blank)")</f>
        <v>0</v>
      </c>
      <c r="F43" s="36"/>
      <c r="G43" s="37">
        <f>SUMIFS('FY21 Budget Pivot'!D:D,'FY21 Budget Pivot'!C:C,C43,'FY21 Budget Pivot'!A:A,$G$6,'FY21 Budget Pivot'!B:B,"(blank)")</f>
        <v>0</v>
      </c>
      <c r="H43" s="36"/>
      <c r="I43" s="72">
        <v>0</v>
      </c>
      <c r="J43" s="63">
        <v>0.1575</v>
      </c>
    </row>
    <row r="44" spans="2:10" x14ac:dyDescent="0.2">
      <c r="B44" s="21" t="s">
        <v>212</v>
      </c>
      <c r="C44" s="20" t="s">
        <v>250</v>
      </c>
      <c r="E44" s="35">
        <f>SUMIFS('FY20 Actuals Pivot'!E:E,'FY20 Actuals Pivot'!D:D,C44,'FY20 Actuals Pivot'!A:A,$G$6,'FY20 Actuals Pivot'!B:B,"(blank)")</f>
        <v>0</v>
      </c>
      <c r="F44" s="36"/>
      <c r="G44" s="37">
        <f>SUMIFS('FY21 Budget Pivot'!D:D,'FY21 Budget Pivot'!C:C,C44,'FY21 Budget Pivot'!A:A,$G$6,'FY21 Budget Pivot'!B:B,"(blank)")</f>
        <v>0</v>
      </c>
      <c r="H44" s="36"/>
      <c r="I44" s="72">
        <v>0</v>
      </c>
    </row>
    <row r="45" spans="2:10" x14ac:dyDescent="0.2">
      <c r="B45" s="21" t="s">
        <v>212</v>
      </c>
      <c r="C45" s="20" t="s">
        <v>240</v>
      </c>
      <c r="E45" s="35">
        <f>SUMIFS('FY20 Actuals Pivot'!E:E,'FY20 Actuals Pivot'!D:D,C45,'FY20 Actuals Pivot'!A:A,$G$6,'FY20 Actuals Pivot'!B:B,"(blank)")</f>
        <v>0</v>
      </c>
      <c r="F45" s="36"/>
      <c r="G45" s="37">
        <f>SUMIFS('FY21 Budget Pivot'!D:D,'FY21 Budget Pivot'!C:C,C45,'FY21 Budget Pivot'!A:A,$G$6,'FY21 Budget Pivot'!B:B,"(blank)")</f>
        <v>0</v>
      </c>
      <c r="H45" s="36"/>
      <c r="I45" s="72">
        <v>0</v>
      </c>
      <c r="J45" s="63">
        <v>0.1575</v>
      </c>
    </row>
    <row r="46" spans="2:10" x14ac:dyDescent="0.2">
      <c r="B46" s="21" t="s">
        <v>212</v>
      </c>
      <c r="C46" s="20" t="s">
        <v>241</v>
      </c>
      <c r="E46" s="35">
        <f>SUMIFS('FY20 Actuals Pivot'!E:E,'FY20 Actuals Pivot'!D:D,C46,'FY20 Actuals Pivot'!A:A,$G$6,'FY20 Actuals Pivot'!B:B,"(blank)")</f>
        <v>0</v>
      </c>
      <c r="F46" s="36"/>
      <c r="G46" s="37">
        <f>SUMIFS('FY21 Budget Pivot'!D:D,'FY21 Budget Pivot'!C:C,C46,'FY21 Budget Pivot'!A:A,$G$6,'FY21 Budget Pivot'!B:B,"(blank)")</f>
        <v>0</v>
      </c>
      <c r="H46" s="36"/>
      <c r="I46" s="72">
        <v>0</v>
      </c>
      <c r="J46" s="63">
        <v>0.1575</v>
      </c>
    </row>
    <row r="47" spans="2:10" x14ac:dyDescent="0.2">
      <c r="B47" s="21" t="s">
        <v>212</v>
      </c>
      <c r="C47" s="20" t="s">
        <v>238</v>
      </c>
      <c r="E47" s="35">
        <f>SUMIFS('FY20 Actuals Pivot'!E:E,'FY20 Actuals Pivot'!D:D,C47,'FY20 Actuals Pivot'!A:A,$G$6,'FY20 Actuals Pivot'!B:B,"(blank)")</f>
        <v>0</v>
      </c>
      <c r="F47" s="36"/>
      <c r="G47" s="37">
        <f>SUMIFS('FY21 Budget Pivot'!D:D,'FY21 Budget Pivot'!C:C,C47,'FY21 Budget Pivot'!A:A,$G$6,'FY21 Budget Pivot'!B:B,"(blank)")</f>
        <v>0</v>
      </c>
      <c r="H47" s="36"/>
      <c r="I47" s="72">
        <v>0</v>
      </c>
      <c r="J47" s="63">
        <v>0.1575</v>
      </c>
    </row>
    <row r="48" spans="2:10" x14ac:dyDescent="0.2">
      <c r="B48" s="21" t="s">
        <v>212</v>
      </c>
      <c r="C48" s="20" t="s">
        <v>251</v>
      </c>
      <c r="E48" s="35">
        <f>SUMIFS('FY20 Actuals Pivot'!E:E,'FY20 Actuals Pivot'!D:D,C48,'FY20 Actuals Pivot'!A:A,$G$6,'FY20 Actuals Pivot'!B:B,"(blank)")</f>
        <v>0</v>
      </c>
      <c r="F48" s="36"/>
      <c r="G48" s="37">
        <f>SUMIFS('FY21 Budget Pivot'!D:D,'FY21 Budget Pivot'!C:C,C48,'FY21 Budget Pivot'!A:A,$G$6,'FY21 Budget Pivot'!B:B,"(blank)")</f>
        <v>0</v>
      </c>
      <c r="H48" s="36"/>
      <c r="I48" s="72">
        <v>0</v>
      </c>
      <c r="J48" s="63">
        <v>0.1575</v>
      </c>
    </row>
    <row r="49" spans="1:10" x14ac:dyDescent="0.2">
      <c r="B49" s="21" t="s">
        <v>212</v>
      </c>
      <c r="C49" s="20" t="s">
        <v>239</v>
      </c>
      <c r="E49" s="35">
        <f>SUMIFS('FY20 Actuals Pivot'!E:E,'FY20 Actuals Pivot'!D:D,C49,'FY20 Actuals Pivot'!A:A,$G$6,'FY20 Actuals Pivot'!B:B,"(blank)")</f>
        <v>0</v>
      </c>
      <c r="F49" s="36"/>
      <c r="G49" s="37">
        <f>SUMIFS('FY21 Budget Pivot'!D:D,'FY21 Budget Pivot'!C:C,C49,'FY21 Budget Pivot'!A:A,$G$6,'FY21 Budget Pivot'!B:B,"(blank)")</f>
        <v>0</v>
      </c>
      <c r="H49" s="36"/>
      <c r="I49" s="72">
        <v>0</v>
      </c>
      <c r="J49" s="63">
        <v>0.1575</v>
      </c>
    </row>
    <row r="50" spans="1:10" x14ac:dyDescent="0.2">
      <c r="B50" s="21" t="s">
        <v>212</v>
      </c>
      <c r="C50" s="20" t="s">
        <v>252</v>
      </c>
      <c r="E50" s="35">
        <f>SUMIFS('FY20 Actuals Pivot'!E:E,'FY20 Actuals Pivot'!D:D,C50,'FY20 Actuals Pivot'!A:A,$G$6,'FY20 Actuals Pivot'!B:B,"(blank)")</f>
        <v>0</v>
      </c>
      <c r="F50" s="36"/>
      <c r="G50" s="37">
        <f>SUMIFS('FY21 Budget Pivot'!D:D,'FY21 Budget Pivot'!C:C,C50,'FY21 Budget Pivot'!A:A,$G$6,'FY21 Budget Pivot'!B:B,"(blank)")</f>
        <v>0</v>
      </c>
      <c r="H50" s="36"/>
      <c r="I50" s="72">
        <v>0</v>
      </c>
      <c r="J50" s="63">
        <v>0.28999999999999998</v>
      </c>
    </row>
    <row r="51" spans="1:10" x14ac:dyDescent="0.2">
      <c r="B51" s="21" t="s">
        <v>212</v>
      </c>
      <c r="C51" s="20" t="s">
        <v>253</v>
      </c>
      <c r="E51" s="35">
        <f>SUMIFS('FY20 Actuals Pivot'!E:E,'FY20 Actuals Pivot'!D:D,C51,'FY20 Actuals Pivot'!A:A,$G$6,'FY20 Actuals Pivot'!B:B,"(blank)")</f>
        <v>0</v>
      </c>
      <c r="F51" s="36"/>
      <c r="G51" s="37">
        <f>SUMIFS('FY21 Budget Pivot'!D:D,'FY21 Budget Pivot'!C:C,C51,'FY21 Budget Pivot'!A:A,$G$6,'FY21 Budget Pivot'!B:B,"(blank)")</f>
        <v>0</v>
      </c>
      <c r="H51" s="36"/>
      <c r="I51" s="72">
        <v>0</v>
      </c>
      <c r="J51" s="63">
        <v>0.1575</v>
      </c>
    </row>
    <row r="52" spans="1:10" x14ac:dyDescent="0.2">
      <c r="B52" s="21" t="s">
        <v>212</v>
      </c>
      <c r="C52" s="20" t="s">
        <v>282</v>
      </c>
      <c r="E52" s="35">
        <f>SUMIFS('FY20 Actuals Pivot'!E:E,'FY20 Actuals Pivot'!D:D,C52,'FY20 Actuals Pivot'!A:A,$G$6,'FY20 Actuals Pivot'!B:B,"(blank)")</f>
        <v>0</v>
      </c>
      <c r="F52" s="36"/>
      <c r="G52" s="37">
        <f>SUMIFS('FY21 Budget Pivot'!D:D,'FY21 Budget Pivot'!C:C,C52,'FY21 Budget Pivot'!A:A,$G$6,'FY21 Budget Pivot'!B:B,"(blank)")</f>
        <v>0</v>
      </c>
      <c r="H52" s="36"/>
      <c r="I52" s="72">
        <v>0</v>
      </c>
    </row>
    <row r="53" spans="1:10" x14ac:dyDescent="0.2">
      <c r="B53" s="21" t="s">
        <v>212</v>
      </c>
      <c r="C53" s="20" t="s">
        <v>391</v>
      </c>
      <c r="E53" s="35">
        <f>SUMIFS('FY20 Actuals Pivot'!E:E,'FY20 Actuals Pivot'!D:D,C53,'FY20 Actuals Pivot'!A:A,$G$6,'FY20 Actuals Pivot'!B:B,"(blank)")</f>
        <v>0</v>
      </c>
      <c r="F53" s="36"/>
      <c r="G53" s="37">
        <f>SUMIFS('FY21 Budget Pivot'!D:D,'FY21 Budget Pivot'!C:C,C53,'FY21 Budget Pivot'!A:A,$G$6,'FY21 Budget Pivot'!B:B,"(blank)")</f>
        <v>0</v>
      </c>
      <c r="H53" s="36"/>
      <c r="I53" s="72">
        <v>0</v>
      </c>
    </row>
    <row r="54" spans="1:10" x14ac:dyDescent="0.2">
      <c r="B54" s="21" t="s">
        <v>212</v>
      </c>
      <c r="C54" s="20" t="s">
        <v>383</v>
      </c>
      <c r="E54" s="35">
        <f>SUMIFS('FY20 Actuals Pivot'!E:E,'FY20 Actuals Pivot'!D:D,C54,'FY20 Actuals Pivot'!A:A,$G$6,'FY20 Actuals Pivot'!B:B,"(blank)")</f>
        <v>0</v>
      </c>
      <c r="F54" s="36"/>
      <c r="G54" s="37">
        <f>SUMIFS('FY21 Budget Pivot'!D:D,'FY21 Budget Pivot'!C:C,C54,'FY21 Budget Pivot'!A:A,$G$6,'FY21 Budget Pivot'!B:B,"(blank)")</f>
        <v>0</v>
      </c>
      <c r="H54" s="36"/>
      <c r="I54" s="72">
        <v>0</v>
      </c>
    </row>
    <row r="55" spans="1:10" x14ac:dyDescent="0.2">
      <c r="B55" s="21" t="s">
        <v>212</v>
      </c>
      <c r="C55" s="20" t="s">
        <v>439</v>
      </c>
      <c r="E55" s="35">
        <f>SUMIFS('FY20 Actuals Pivot'!E:E,'FY20 Actuals Pivot'!D:D,C55,'FY20 Actuals Pivot'!A:A,$G$6,'FY20 Actuals Pivot'!B:B,"(blank)")</f>
        <v>0</v>
      </c>
      <c r="F55" s="36"/>
      <c r="G55" s="37">
        <f>SUMIFS('FY21 Budget Pivot'!D:D,'FY21 Budget Pivot'!C:C,C55,'FY21 Budget Pivot'!A:A,$G$6,'FY21 Budget Pivot'!B:B,"(blank)")</f>
        <v>0</v>
      </c>
      <c r="H55" s="36"/>
      <c r="I55" s="72">
        <v>0</v>
      </c>
    </row>
    <row r="56" spans="1:10" x14ac:dyDescent="0.2">
      <c r="A56" s="38"/>
      <c r="B56" s="38"/>
      <c r="C56" s="24"/>
      <c r="D56" s="38"/>
      <c r="E56" s="39"/>
      <c r="F56" s="40"/>
      <c r="G56" s="41"/>
      <c r="H56" s="40"/>
      <c r="I56" s="40"/>
    </row>
    <row r="57" spans="1:10" x14ac:dyDescent="0.2">
      <c r="C57" s="25"/>
      <c r="E57" s="42">
        <f>SUM(E8:E55)</f>
        <v>696651.99</v>
      </c>
      <c r="F57" s="36"/>
      <c r="G57" s="42">
        <f>SUM(G8:G55)</f>
        <v>618600.24</v>
      </c>
      <c r="H57" s="36"/>
      <c r="I57" s="42">
        <f>SUM(I8:I55)</f>
        <v>74386.8125</v>
      </c>
    </row>
    <row r="58" spans="1:10" x14ac:dyDescent="0.2">
      <c r="C58" s="25"/>
      <c r="E58" s="42"/>
      <c r="F58" s="36"/>
      <c r="G58" s="43"/>
      <c r="H58" s="36"/>
      <c r="I58" s="36"/>
    </row>
    <row r="59" spans="1:10" ht="25.5" x14ac:dyDescent="0.2">
      <c r="C59" s="25"/>
      <c r="E59" s="44" t="s">
        <v>56</v>
      </c>
      <c r="F59" s="45"/>
      <c r="G59" s="46" t="s">
        <v>53</v>
      </c>
      <c r="H59" s="45"/>
      <c r="I59" s="44" t="s">
        <v>52</v>
      </c>
    </row>
    <row r="60" spans="1:10" x14ac:dyDescent="0.2">
      <c r="A60" s="23" t="s">
        <v>11</v>
      </c>
      <c r="B60" s="23" t="s">
        <v>136</v>
      </c>
      <c r="C60" s="26" t="s">
        <v>4</v>
      </c>
      <c r="D60" s="38"/>
      <c r="E60" s="47"/>
      <c r="F60" s="48"/>
      <c r="G60" s="47"/>
      <c r="H60" s="48"/>
      <c r="I60" s="47"/>
    </row>
    <row r="61" spans="1:10" x14ac:dyDescent="0.2">
      <c r="A61" s="22"/>
      <c r="B61" s="49"/>
      <c r="C61" s="27"/>
      <c r="E61" s="36"/>
      <c r="F61" s="36"/>
      <c r="G61" s="36"/>
      <c r="H61" s="36"/>
      <c r="I61" s="36"/>
    </row>
    <row r="62" spans="1:10" x14ac:dyDescent="0.2">
      <c r="A62" s="22"/>
      <c r="B62" s="21" t="s">
        <v>967</v>
      </c>
      <c r="C62" s="57" t="s">
        <v>12</v>
      </c>
      <c r="E62" s="35">
        <f>SUMIFS('FY20 Actuals Pivot'!E:E,'FY20 Actuals Pivot'!C:C,C62,'FY20 Actuals Pivot'!A:A,$G$6,'FY20 Actuals Pivot'!B:B,"(blank)")</f>
        <v>0</v>
      </c>
      <c r="F62" s="36"/>
      <c r="G62" s="37">
        <f>SUMIFS('FY21 Budget Pivot'!D:D,'FY21 Budget Pivot'!C:C,C62,'FY21 Budget Pivot'!A:A,$G$6,'FY21 Budget Pivot'!B:B,"(blank)")</f>
        <v>0</v>
      </c>
      <c r="H62" s="36"/>
      <c r="I62" s="72">
        <v>0</v>
      </c>
    </row>
    <row r="63" spans="1:10" x14ac:dyDescent="0.2">
      <c r="A63" s="22"/>
      <c r="B63" s="21" t="s">
        <v>968</v>
      </c>
      <c r="C63" s="20" t="s">
        <v>453</v>
      </c>
      <c r="E63" s="35">
        <f>SUMIFS('FY20 Actuals Pivot'!E:E,'FY20 Actuals Pivot'!C:C,C63,'FY20 Actuals Pivot'!A:A,$G$6,'FY20 Actuals Pivot'!B:B,"(blank)")</f>
        <v>0</v>
      </c>
      <c r="F63" s="36"/>
      <c r="G63" s="37">
        <f>SUMIFS('FY21 Budget Pivot'!D:D,'FY21 Budget Pivot'!C:C,C63,'FY21 Budget Pivot'!A:A,$G$6,'FY21 Budget Pivot'!B:B,"(blank)")</f>
        <v>0</v>
      </c>
      <c r="H63" s="36"/>
      <c r="I63" s="72">
        <v>0</v>
      </c>
    </row>
    <row r="64" spans="1:10" x14ac:dyDescent="0.2">
      <c r="B64" s="50" t="s">
        <v>169</v>
      </c>
      <c r="C64" s="20" t="s">
        <v>964</v>
      </c>
      <c r="E64" s="35">
        <f>SUMIFS('FY20 Actuals Pivot'!E:E,'FY20 Actuals Pivot'!C:C,C64,'FY20 Actuals Pivot'!A:A,$G$6,'FY20 Actuals Pivot'!B:B,"(blank)")</f>
        <v>0</v>
      </c>
      <c r="F64" s="36"/>
      <c r="G64" s="37">
        <f>SUMIFS('FY21 Budget Pivot'!D:D,'FY21 Budget Pivot'!C:C,C64,'FY21 Budget Pivot'!A:A,$G$6,'FY21 Budget Pivot'!B:B,"(blank)")</f>
        <v>0</v>
      </c>
      <c r="H64" s="36"/>
      <c r="I64" s="72">
        <v>0</v>
      </c>
    </row>
    <row r="65" spans="1:9" x14ac:dyDescent="0.2">
      <c r="B65" s="21" t="s">
        <v>969</v>
      </c>
      <c r="C65" s="20" t="s">
        <v>695</v>
      </c>
      <c r="E65" s="35">
        <f>SUMIFS('FY20 Actuals Pivot'!E:E,'FY20 Actuals Pivot'!C:C,C65,'FY20 Actuals Pivot'!A:A,$G$6,'FY20 Actuals Pivot'!B:B,"(blank)")</f>
        <v>0</v>
      </c>
      <c r="F65" s="36"/>
      <c r="G65" s="37">
        <f>SUMIFS('FY21 Budget Pivot'!D:D,'FY21 Budget Pivot'!C:C,C65,'FY21 Budget Pivot'!A:A,$G$6,'FY21 Budget Pivot'!B:B,"(blank)")</f>
        <v>0</v>
      </c>
      <c r="H65" s="36"/>
      <c r="I65" s="72">
        <v>0</v>
      </c>
    </row>
    <row r="66" spans="1:9" x14ac:dyDescent="0.2">
      <c r="B66" s="21" t="s">
        <v>970</v>
      </c>
      <c r="C66" s="20" t="s">
        <v>546</v>
      </c>
      <c r="E66" s="35">
        <f>SUMIFS('FY20 Actuals Pivot'!E:E,'FY20 Actuals Pivot'!C:C,C66,'FY20 Actuals Pivot'!A:A,$G$6,'FY20 Actuals Pivot'!B:B,"(blank)")</f>
        <v>0</v>
      </c>
      <c r="F66" s="36"/>
      <c r="G66" s="37">
        <f>SUMIFS('FY21 Budget Pivot'!D:D,'FY21 Budget Pivot'!C:C,C66,'FY21 Budget Pivot'!A:A,$G$6,'FY21 Budget Pivot'!B:B,"(blank)")</f>
        <v>0</v>
      </c>
      <c r="H66" s="36"/>
      <c r="I66" s="72">
        <v>0</v>
      </c>
    </row>
    <row r="67" spans="1:9" x14ac:dyDescent="0.2">
      <c r="B67" s="50" t="s">
        <v>228</v>
      </c>
      <c r="C67" s="20" t="s">
        <v>13</v>
      </c>
      <c r="E67" s="35">
        <f>SUMIFS('FY20 Actuals Pivot'!E:E,'FY20 Actuals Pivot'!C:C,C67,'FY20 Actuals Pivot'!A:A,$G$6,'FY20 Actuals Pivot'!B:B,"(blank)")</f>
        <v>0</v>
      </c>
      <c r="F67" s="36"/>
      <c r="G67" s="37">
        <f>SUMIFS('FY21 Budget Pivot'!D:D,'FY21 Budget Pivot'!C:C,C67,'FY21 Budget Pivot'!A:A,$G$6,'FY21 Budget Pivot'!B:B,"(blank)")</f>
        <v>0</v>
      </c>
      <c r="H67" s="36"/>
      <c r="I67" s="72">
        <v>0</v>
      </c>
    </row>
    <row r="68" spans="1:9" x14ac:dyDescent="0.2">
      <c r="B68" s="50" t="s">
        <v>169</v>
      </c>
      <c r="C68" s="20" t="s">
        <v>561</v>
      </c>
      <c r="E68" s="35">
        <f>SUMIFS('FY20 Actuals Pivot'!E:E,'FY20 Actuals Pivot'!C:C,C68,'FY20 Actuals Pivot'!A:A,$G$6,'FY20 Actuals Pivot'!B:B,"(blank)")</f>
        <v>0</v>
      </c>
      <c r="F68" s="36"/>
      <c r="G68" s="37">
        <f>SUMIFS('FY21 Budget Pivot'!D:D,'FY21 Budget Pivot'!C:C,C68,'FY21 Budget Pivot'!A:A,$G$6,'FY21 Budget Pivot'!B:B,"(blank)")</f>
        <v>0</v>
      </c>
      <c r="H68" s="36"/>
      <c r="I68" s="72">
        <v>0</v>
      </c>
    </row>
    <row r="69" spans="1:9" x14ac:dyDescent="0.2">
      <c r="B69" s="50" t="s">
        <v>229</v>
      </c>
      <c r="C69" s="20" t="s">
        <v>14</v>
      </c>
      <c r="E69" s="35">
        <f>SUMIFS('FY20 Actuals Pivot'!E:E,'FY20 Actuals Pivot'!C:C,C69,'FY20 Actuals Pivot'!A:A,$G$6,'FY20 Actuals Pivot'!B:B,"(blank)")</f>
        <v>0</v>
      </c>
      <c r="F69" s="36"/>
      <c r="G69" s="37">
        <f>SUMIFS('FY21 Budget Pivot'!D:D,'FY21 Budget Pivot'!C:C,C69,'FY21 Budget Pivot'!A:A,$G$6,'FY21 Budget Pivot'!B:B,"(blank)")</f>
        <v>0</v>
      </c>
      <c r="H69" s="36"/>
      <c r="I69" s="72">
        <v>0</v>
      </c>
    </row>
    <row r="70" spans="1:9" x14ac:dyDescent="0.2">
      <c r="B70" s="50" t="s">
        <v>230</v>
      </c>
      <c r="C70" s="20" t="s">
        <v>15</v>
      </c>
      <c r="E70" s="35">
        <f>SUMIFS('FY20 Actuals Pivot'!E:E,'FY20 Actuals Pivot'!C:C,C70,'FY20 Actuals Pivot'!A:A,$G$6,'FY20 Actuals Pivot'!B:B,"(blank)")</f>
        <v>0</v>
      </c>
      <c r="F70" s="36"/>
      <c r="G70" s="37">
        <f>SUMIFS('FY21 Budget Pivot'!D:D,'FY21 Budget Pivot'!C:C,C70,'FY21 Budget Pivot'!A:A,$G$6,'FY21 Budget Pivot'!B:B,"(blank)")</f>
        <v>0</v>
      </c>
      <c r="H70" s="36"/>
      <c r="I70" s="72">
        <v>0</v>
      </c>
    </row>
    <row r="71" spans="1:9" x14ac:dyDescent="0.2">
      <c r="B71" s="50" t="s">
        <v>209</v>
      </c>
      <c r="C71" s="20" t="s">
        <v>16</v>
      </c>
      <c r="E71" s="35">
        <f>SUMIFS('FY20 Actuals Pivot'!E:E,'FY20 Actuals Pivot'!C:C,C71,'FY20 Actuals Pivot'!A:A,$G$6,'FY20 Actuals Pivot'!B:B,"(blank)")</f>
        <v>0</v>
      </c>
      <c r="F71" s="36"/>
      <c r="G71" s="37">
        <f>SUMIFS('FY21 Budget Pivot'!D:D,'FY21 Budget Pivot'!C:C,C71,'FY21 Budget Pivot'!A:A,$G$6,'FY21 Budget Pivot'!B:B,"(blank)")</f>
        <v>0</v>
      </c>
      <c r="H71" s="36"/>
      <c r="I71" s="72">
        <v>0</v>
      </c>
    </row>
    <row r="72" spans="1:9" x14ac:dyDescent="0.2">
      <c r="B72" s="50" t="s">
        <v>231</v>
      </c>
      <c r="C72" s="20" t="s">
        <v>17</v>
      </c>
      <c r="E72" s="35">
        <f>SUMIFS('FY20 Actuals Pivot'!E:E,'FY20 Actuals Pivot'!C:C,C72,'FY20 Actuals Pivot'!A:A,$G$6,'FY20 Actuals Pivot'!B:B,"(blank)")</f>
        <v>0</v>
      </c>
      <c r="F72" s="36"/>
      <c r="G72" s="37">
        <f>SUMIFS('FY21 Budget Pivot'!D:D,'FY21 Budget Pivot'!C:C,C72,'FY21 Budget Pivot'!A:A,$G$6,'FY21 Budget Pivot'!B:B,"(blank)")</f>
        <v>0</v>
      </c>
      <c r="H72" s="36"/>
      <c r="I72" s="72">
        <v>0</v>
      </c>
    </row>
    <row r="73" spans="1:9" x14ac:dyDescent="0.2">
      <c r="B73" s="50" t="s">
        <v>971</v>
      </c>
      <c r="C73" s="20" t="s">
        <v>461</v>
      </c>
      <c r="E73" s="35">
        <f>SUMIFS('FY20 Actuals Pivot'!E:E,'FY20 Actuals Pivot'!C:C,C73,'FY20 Actuals Pivot'!A:A,$G$6,'FY20 Actuals Pivot'!B:B,"(blank)")</f>
        <v>0</v>
      </c>
      <c r="F73" s="36"/>
      <c r="G73" s="37">
        <f>SUMIFS('FY21 Budget Pivot'!D:D,'FY21 Budget Pivot'!C:C,C73,'FY21 Budget Pivot'!A:A,$G$6,'FY21 Budget Pivot'!B:B,"(blank)")</f>
        <v>0</v>
      </c>
      <c r="H73" s="36"/>
      <c r="I73" s="72">
        <v>0</v>
      </c>
    </row>
    <row r="74" spans="1:9" x14ac:dyDescent="0.2">
      <c r="B74" s="50" t="s">
        <v>163</v>
      </c>
      <c r="C74" s="20" t="s">
        <v>222</v>
      </c>
      <c r="E74" s="35">
        <f>SUMIFS('FY20 Actuals Pivot'!E:E,'FY20 Actuals Pivot'!C:C,C74,'FY20 Actuals Pivot'!A:A,$G$6,'FY20 Actuals Pivot'!B:B,"(blank)")</f>
        <v>1072.28</v>
      </c>
      <c r="F74" s="36"/>
      <c r="G74" s="37">
        <f>SUMIFS('FY21 Budget Pivot'!D:D,'FY21 Budget Pivot'!C:C,C74,'FY21 Budget Pivot'!A:A,$G$6,'FY21 Budget Pivot'!B:B,"(blank)")</f>
        <v>0</v>
      </c>
      <c r="H74" s="36"/>
      <c r="I74" s="72">
        <v>0</v>
      </c>
    </row>
    <row r="75" spans="1:9" x14ac:dyDescent="0.2">
      <c r="A75" s="28"/>
      <c r="B75" s="50" t="s">
        <v>172</v>
      </c>
      <c r="C75" s="20" t="s">
        <v>19</v>
      </c>
      <c r="D75" s="28"/>
      <c r="E75" s="35">
        <f>SUMIFS('FY20 Actuals Pivot'!E:E,'FY20 Actuals Pivot'!C:C,C75,'FY20 Actuals Pivot'!A:A,$G$6,'FY20 Actuals Pivot'!B:B,"(blank)")</f>
        <v>0</v>
      </c>
      <c r="F75" s="36"/>
      <c r="G75" s="37">
        <f>SUMIFS('FY21 Budget Pivot'!D:D,'FY21 Budget Pivot'!C:C,C75,'FY21 Budget Pivot'!A:A,$G$6,'FY21 Budget Pivot'!B:B,"(blank)")</f>
        <v>0</v>
      </c>
      <c r="H75" s="36"/>
      <c r="I75" s="72">
        <v>0</v>
      </c>
    </row>
    <row r="76" spans="1:9" x14ac:dyDescent="0.2">
      <c r="B76" s="51" t="s">
        <v>966</v>
      </c>
      <c r="C76" s="20" t="s">
        <v>658</v>
      </c>
      <c r="E76" s="35">
        <f>SUMIFS('FY20 Actuals Pivot'!E:E,'FY20 Actuals Pivot'!C:C,C76,'FY20 Actuals Pivot'!A:A,$G$6,'FY20 Actuals Pivot'!B:B,"(blank)")</f>
        <v>0</v>
      </c>
      <c r="F76" s="36"/>
      <c r="G76" s="37">
        <f>SUMIFS('FY21 Budget Pivot'!D:D,'FY21 Budget Pivot'!C:C,C76,'FY21 Budget Pivot'!A:A,$G$6,'FY21 Budget Pivot'!B:B,"(blank)")</f>
        <v>0</v>
      </c>
      <c r="H76" s="36"/>
      <c r="I76" s="72">
        <v>0</v>
      </c>
    </row>
    <row r="77" spans="1:9" x14ac:dyDescent="0.2">
      <c r="B77" s="51" t="s">
        <v>965</v>
      </c>
      <c r="C77" s="20" t="s">
        <v>208</v>
      </c>
      <c r="E77" s="35">
        <f>SUMIFS('FY20 Actuals Pivot'!E:E,'FY20 Actuals Pivot'!C:C,C77,'FY20 Actuals Pivot'!A:A,$G$6,'FY20 Actuals Pivot'!B:B,"(blank)")</f>
        <v>0</v>
      </c>
      <c r="F77" s="36"/>
      <c r="G77" s="37">
        <f>SUMIFS('FY21 Budget Pivot'!D:D,'FY21 Budget Pivot'!C:C,C77,'FY21 Budget Pivot'!A:A,$G$6,'FY21 Budget Pivot'!B:B,"(blank)")</f>
        <v>0</v>
      </c>
      <c r="H77" s="36"/>
      <c r="I77" s="72">
        <v>0</v>
      </c>
    </row>
    <row r="78" spans="1:9" x14ac:dyDescent="0.2">
      <c r="B78" s="50" t="s">
        <v>819</v>
      </c>
      <c r="C78" s="20" t="s">
        <v>20</v>
      </c>
      <c r="E78" s="35">
        <f>SUMIFS('FY20 Actuals Pivot'!E:E,'FY20 Actuals Pivot'!C:C,C78,'FY20 Actuals Pivot'!A:A,$G$6,'FY20 Actuals Pivot'!B:B,"(blank)")</f>
        <v>0</v>
      </c>
      <c r="F78" s="36"/>
      <c r="G78" s="37">
        <f>SUMIFS('FY21 Budget Pivot'!D:D,'FY21 Budget Pivot'!C:C,C78,'FY21 Budget Pivot'!A:A,$G$6,'FY21 Budget Pivot'!B:B,"(blank)")</f>
        <v>0</v>
      </c>
      <c r="H78" s="36"/>
      <c r="I78" s="72">
        <v>0</v>
      </c>
    </row>
    <row r="79" spans="1:9" x14ac:dyDescent="0.2">
      <c r="B79" s="50" t="s">
        <v>816</v>
      </c>
      <c r="C79" s="20" t="s">
        <v>21</v>
      </c>
      <c r="E79" s="35">
        <f>SUMIFS('FY20 Actuals Pivot'!E:E,'FY20 Actuals Pivot'!C:C,C79,'FY20 Actuals Pivot'!A:A,$G$6,'FY20 Actuals Pivot'!B:B,"(blank)")</f>
        <v>0</v>
      </c>
      <c r="F79" s="36"/>
      <c r="G79" s="37">
        <f>SUMIFS('FY21 Budget Pivot'!D:D,'FY21 Budget Pivot'!C:C,C79,'FY21 Budget Pivot'!A:A,$G$6,'FY21 Budget Pivot'!B:B,"(blank)")</f>
        <v>0</v>
      </c>
      <c r="H79" s="36"/>
      <c r="I79" s="72">
        <v>0</v>
      </c>
    </row>
    <row r="80" spans="1:9" x14ac:dyDescent="0.2">
      <c r="B80" s="50" t="s">
        <v>235</v>
      </c>
      <c r="C80" s="20" t="s">
        <v>283</v>
      </c>
      <c r="E80" s="35">
        <f>SUMIFS('FY20 Actuals Pivot'!E:E,'FY20 Actuals Pivot'!C:C,C80,'FY20 Actuals Pivot'!A:A,$G$6,'FY20 Actuals Pivot'!B:B,"(blank)")</f>
        <v>0</v>
      </c>
      <c r="F80" s="36"/>
      <c r="G80" s="37">
        <f>SUMIFS('FY21 Budget Pivot'!D:D,'FY21 Budget Pivot'!C:C,C80,'FY21 Budget Pivot'!A:A,$G$6,'FY21 Budget Pivot'!B:B,"(blank)")</f>
        <v>0</v>
      </c>
      <c r="H80" s="36"/>
      <c r="I80" s="72">
        <v>0</v>
      </c>
    </row>
    <row r="81" spans="2:9" x14ac:dyDescent="0.2">
      <c r="B81" s="50" t="s">
        <v>809</v>
      </c>
      <c r="C81" s="20" t="s">
        <v>485</v>
      </c>
      <c r="E81" s="35">
        <f>SUMIFS('FY20 Actuals Pivot'!E:E,'FY20 Actuals Pivot'!C:C,C81,'FY20 Actuals Pivot'!A:A,$G$6,'FY20 Actuals Pivot'!B:B,"(blank)")</f>
        <v>0</v>
      </c>
      <c r="F81" s="36"/>
      <c r="G81" s="37">
        <f>SUMIFS('FY21 Budget Pivot'!D:D,'FY21 Budget Pivot'!C:C,C81,'FY21 Budget Pivot'!A:A,$G$6,'FY21 Budget Pivot'!B:B,"(blank)")</f>
        <v>0</v>
      </c>
      <c r="H81" s="36"/>
      <c r="I81" s="72">
        <v>0</v>
      </c>
    </row>
    <row r="82" spans="2:9" x14ac:dyDescent="0.2">
      <c r="B82" s="50" t="s">
        <v>178</v>
      </c>
      <c r="C82" s="20" t="s">
        <v>23</v>
      </c>
      <c r="E82" s="35">
        <f>SUMIFS('FY20 Actuals Pivot'!E:E,'FY20 Actuals Pivot'!C:C,C82,'FY20 Actuals Pivot'!A:A,$G$6,'FY20 Actuals Pivot'!B:B,"(blank)")</f>
        <v>0</v>
      </c>
      <c r="F82" s="36"/>
      <c r="G82" s="37">
        <f>SUMIFS('FY21 Budget Pivot'!D:D,'FY21 Budget Pivot'!C:C,C82,'FY21 Budget Pivot'!A:A,$G$6,'FY21 Budget Pivot'!B:B,"(blank)")</f>
        <v>0</v>
      </c>
      <c r="H82" s="36"/>
      <c r="I82" s="72">
        <v>0</v>
      </c>
    </row>
    <row r="83" spans="2:9" x14ac:dyDescent="0.2">
      <c r="B83" s="50" t="s">
        <v>169</v>
      </c>
      <c r="C83" s="20" t="s">
        <v>422</v>
      </c>
      <c r="E83" s="35">
        <f>SUMIFS('FY20 Actuals Pivot'!E:E,'FY20 Actuals Pivot'!C:C,C83,'FY20 Actuals Pivot'!A:A,$G$6,'FY20 Actuals Pivot'!B:B,"(blank)")</f>
        <v>0</v>
      </c>
      <c r="F83" s="36"/>
      <c r="G83" s="37">
        <f>SUMIFS('FY21 Budget Pivot'!D:D,'FY21 Budget Pivot'!C:C,C83,'FY21 Budget Pivot'!A:A,$G$6,'FY21 Budget Pivot'!B:B,"(blank)")</f>
        <v>0</v>
      </c>
      <c r="H83" s="36"/>
      <c r="I83" s="72">
        <v>0</v>
      </c>
    </row>
    <row r="84" spans="2:9" x14ac:dyDescent="0.2">
      <c r="B84" s="50" t="s">
        <v>810</v>
      </c>
      <c r="C84" s="20" t="s">
        <v>466</v>
      </c>
      <c r="E84" s="35">
        <f>SUMIFS('FY20 Actuals Pivot'!E:E,'FY20 Actuals Pivot'!C:C,C84,'FY20 Actuals Pivot'!A:A,$G$6,'FY20 Actuals Pivot'!B:B,"(blank)")</f>
        <v>0</v>
      </c>
      <c r="F84" s="36"/>
      <c r="G84" s="37">
        <f>SUMIFS('FY21 Budget Pivot'!D:D,'FY21 Budget Pivot'!C:C,C84,'FY21 Budget Pivot'!A:A,$G$6,'FY21 Budget Pivot'!B:B,"(blank)")</f>
        <v>0</v>
      </c>
      <c r="H84" s="36"/>
      <c r="I84" s="72">
        <v>0</v>
      </c>
    </row>
    <row r="85" spans="2:9" x14ac:dyDescent="0.2">
      <c r="B85" s="50" t="s">
        <v>157</v>
      </c>
      <c r="C85" s="20" t="s">
        <v>36</v>
      </c>
      <c r="E85" s="35">
        <f>SUMIFS('FY20 Actuals Pivot'!E:E,'FY20 Actuals Pivot'!C:C,C85,'FY20 Actuals Pivot'!A:A,$G$6,'FY20 Actuals Pivot'!B:B,"(blank)")</f>
        <v>368.74</v>
      </c>
      <c r="F85" s="36"/>
      <c r="G85" s="37">
        <f>SUMIFS('FY21 Budget Pivot'!D:D,'FY21 Budget Pivot'!C:C,C85,'FY21 Budget Pivot'!A:A,$G$6,'FY21 Budget Pivot'!B:B,"(blank)")</f>
        <v>0</v>
      </c>
      <c r="H85" s="36"/>
      <c r="I85" s="72">
        <v>0</v>
      </c>
    </row>
    <row r="86" spans="2:9" x14ac:dyDescent="0.2">
      <c r="B86" s="50" t="s">
        <v>811</v>
      </c>
      <c r="C86" s="20" t="s">
        <v>460</v>
      </c>
      <c r="E86" s="35">
        <f>SUMIFS('FY20 Actuals Pivot'!E:E,'FY20 Actuals Pivot'!C:C,C86,'FY20 Actuals Pivot'!A:A,$G$6,'FY20 Actuals Pivot'!B:B,"(blank)")</f>
        <v>0</v>
      </c>
      <c r="F86" s="36"/>
      <c r="G86" s="37">
        <f>SUMIFS('FY21 Budget Pivot'!D:D,'FY21 Budget Pivot'!C:C,C86,'FY21 Budget Pivot'!A:A,$G$6,'FY21 Budget Pivot'!B:B,"(blank)")</f>
        <v>0</v>
      </c>
      <c r="H86" s="36"/>
      <c r="I86" s="72">
        <v>0</v>
      </c>
    </row>
    <row r="87" spans="2:9" x14ac:dyDescent="0.2">
      <c r="B87" s="50" t="s">
        <v>176</v>
      </c>
      <c r="C87" s="20" t="s">
        <v>214</v>
      </c>
      <c r="E87" s="35">
        <f>SUMIFS('FY20 Actuals Pivot'!E:E,'FY20 Actuals Pivot'!C:C,C87,'FY20 Actuals Pivot'!A:A,$G$6,'FY20 Actuals Pivot'!B:B,"(blank)")</f>
        <v>0</v>
      </c>
      <c r="F87" s="36"/>
      <c r="G87" s="37">
        <f>SUMIFS('FY21 Budget Pivot'!D:D,'FY21 Budget Pivot'!C:C,C87,'FY21 Budget Pivot'!A:A,$G$6,'FY21 Budget Pivot'!B:B,"(blank)")</f>
        <v>0</v>
      </c>
      <c r="H87" s="36"/>
      <c r="I87" s="72">
        <v>0</v>
      </c>
    </row>
    <row r="88" spans="2:9" x14ac:dyDescent="0.2">
      <c r="B88" s="50" t="s">
        <v>169</v>
      </c>
      <c r="C88" s="20" t="s">
        <v>489</v>
      </c>
      <c r="E88" s="35">
        <f>SUMIFS('FY20 Actuals Pivot'!E:E,'FY20 Actuals Pivot'!C:C,C88,'FY20 Actuals Pivot'!A:A,$G$6,'FY20 Actuals Pivot'!B:B,"(blank)")</f>
        <v>0</v>
      </c>
      <c r="F88" s="36"/>
      <c r="G88" s="37">
        <f>SUMIFS('FY21 Budget Pivot'!D:D,'FY21 Budget Pivot'!C:C,C88,'FY21 Budget Pivot'!A:A,$G$6,'FY21 Budget Pivot'!B:B,"(blank)")</f>
        <v>0</v>
      </c>
      <c r="H88" s="36"/>
      <c r="I88" s="72">
        <v>0</v>
      </c>
    </row>
    <row r="89" spans="2:9" x14ac:dyDescent="0.2">
      <c r="B89" s="50" t="s">
        <v>169</v>
      </c>
      <c r="C89" s="20" t="s">
        <v>170</v>
      </c>
      <c r="E89" s="35">
        <f>SUMIFS('FY20 Actuals Pivot'!E:E,'FY20 Actuals Pivot'!C:C,C89,'FY20 Actuals Pivot'!A:A,$G$6,'FY20 Actuals Pivot'!B:B,"(blank)")</f>
        <v>0</v>
      </c>
      <c r="F89" s="36"/>
      <c r="G89" s="37">
        <f>SUMIFS('FY21 Budget Pivot'!D:D,'FY21 Budget Pivot'!C:C,C89,'FY21 Budget Pivot'!A:A,$G$6,'FY21 Budget Pivot'!B:B,"(blank)")</f>
        <v>0</v>
      </c>
      <c r="H89" s="36"/>
      <c r="I89" s="72">
        <v>0</v>
      </c>
    </row>
    <row r="90" spans="2:9" x14ac:dyDescent="0.2">
      <c r="B90" s="50" t="s">
        <v>169</v>
      </c>
      <c r="C90" s="20" t="s">
        <v>173</v>
      </c>
      <c r="E90" s="35">
        <f>SUMIFS('FY20 Actuals Pivot'!E:E,'FY20 Actuals Pivot'!C:C,C90,'FY20 Actuals Pivot'!A:A,$G$6,'FY20 Actuals Pivot'!B:B,"(blank)")</f>
        <v>0</v>
      </c>
      <c r="F90" s="36"/>
      <c r="G90" s="37">
        <f>SUMIFS('FY21 Budget Pivot'!D:D,'FY21 Budget Pivot'!C:C,C90,'FY21 Budget Pivot'!A:A,$G$6,'FY21 Budget Pivot'!B:B,"(blank)")</f>
        <v>0</v>
      </c>
      <c r="H90" s="36"/>
      <c r="I90" s="72">
        <v>0</v>
      </c>
    </row>
    <row r="91" spans="2:9" x14ac:dyDescent="0.2">
      <c r="B91" s="50" t="s">
        <v>148</v>
      </c>
      <c r="C91" s="20" t="s">
        <v>24</v>
      </c>
      <c r="E91" s="35">
        <f>SUMIFS('FY20 Actuals Pivot'!E:E,'FY20 Actuals Pivot'!C:C,C91,'FY20 Actuals Pivot'!A:A,$G$6,'FY20 Actuals Pivot'!B:B,"(blank)")</f>
        <v>0</v>
      </c>
      <c r="F91" s="36"/>
      <c r="G91" s="37">
        <f>SUMIFS('FY21 Budget Pivot'!D:D,'FY21 Budget Pivot'!C:C,C91,'FY21 Budget Pivot'!A:A,$G$6,'FY21 Budget Pivot'!B:B,"(blank)")</f>
        <v>0</v>
      </c>
      <c r="H91" s="36"/>
      <c r="I91" s="72">
        <v>0</v>
      </c>
    </row>
    <row r="92" spans="2:9" x14ac:dyDescent="0.2">
      <c r="B92" s="50" t="s">
        <v>812</v>
      </c>
      <c r="C92" s="20" t="s">
        <v>557</v>
      </c>
      <c r="E92" s="35">
        <f>SUMIFS('FY20 Actuals Pivot'!E:E,'FY20 Actuals Pivot'!C:C,C92,'FY20 Actuals Pivot'!A:A,$G$6,'FY20 Actuals Pivot'!B:B,"(blank)")</f>
        <v>0</v>
      </c>
      <c r="F92" s="36"/>
      <c r="G92" s="37">
        <f>SUMIFS('FY21 Budget Pivot'!D:D,'FY21 Budget Pivot'!C:C,C92,'FY21 Budget Pivot'!A:A,$G$6,'FY21 Budget Pivot'!B:B,"(blank)")</f>
        <v>0</v>
      </c>
      <c r="H92" s="36"/>
      <c r="I92" s="72">
        <v>0</v>
      </c>
    </row>
    <row r="93" spans="2:9" x14ac:dyDescent="0.2">
      <c r="B93" s="50" t="s">
        <v>153</v>
      </c>
      <c r="C93" s="20" t="s">
        <v>26</v>
      </c>
      <c r="E93" s="35">
        <f>SUMIFS('FY20 Actuals Pivot'!E:E,'FY20 Actuals Pivot'!C:C,C93,'FY20 Actuals Pivot'!A:A,$G$6,'FY20 Actuals Pivot'!B:B,"(blank)")</f>
        <v>0</v>
      </c>
      <c r="F93" s="36"/>
      <c r="G93" s="37">
        <f>SUMIFS('FY21 Budget Pivot'!D:D,'FY21 Budget Pivot'!C:C,C93,'FY21 Budget Pivot'!A:A,$G$6,'FY21 Budget Pivot'!B:B,"(blank)")</f>
        <v>0</v>
      </c>
      <c r="H93" s="36"/>
      <c r="I93" s="72">
        <v>0</v>
      </c>
    </row>
    <row r="94" spans="2:9" x14ac:dyDescent="0.2">
      <c r="B94" s="50" t="s">
        <v>232</v>
      </c>
      <c r="C94" s="20" t="s">
        <v>27</v>
      </c>
      <c r="E94" s="35">
        <f>SUMIFS('FY20 Actuals Pivot'!E:E,'FY20 Actuals Pivot'!C:C,C94,'FY20 Actuals Pivot'!A:A,$G$6,'FY20 Actuals Pivot'!B:B,"(blank)")</f>
        <v>0</v>
      </c>
      <c r="F94" s="36"/>
      <c r="G94" s="37">
        <f>SUMIFS('FY21 Budget Pivot'!D:D,'FY21 Budget Pivot'!C:C,C94,'FY21 Budget Pivot'!A:A,$G$6,'FY21 Budget Pivot'!B:B,"(blank)")</f>
        <v>0</v>
      </c>
      <c r="H94" s="36"/>
      <c r="I94" s="72">
        <v>0</v>
      </c>
    </row>
    <row r="95" spans="2:9" x14ac:dyDescent="0.2">
      <c r="B95" s="50" t="s">
        <v>161</v>
      </c>
      <c r="C95" s="20" t="s">
        <v>29</v>
      </c>
      <c r="E95" s="35">
        <f>SUMIFS('FY20 Actuals Pivot'!E:E,'FY20 Actuals Pivot'!C:C,C95,'FY20 Actuals Pivot'!A:A,$G$6,'FY20 Actuals Pivot'!B:B,"(blank)")</f>
        <v>0</v>
      </c>
      <c r="F95" s="36"/>
      <c r="G95" s="37">
        <f>SUMIFS('FY21 Budget Pivot'!D:D,'FY21 Budget Pivot'!C:C,C95,'FY21 Budget Pivot'!A:A,$G$6,'FY21 Budget Pivot'!B:B,"(blank)")</f>
        <v>0</v>
      </c>
      <c r="H95" s="36"/>
      <c r="I95" s="72">
        <v>0</v>
      </c>
    </row>
    <row r="96" spans="2:9" x14ac:dyDescent="0.2">
      <c r="B96" s="50" t="s">
        <v>188</v>
      </c>
      <c r="C96" s="20" t="s">
        <v>30</v>
      </c>
      <c r="E96" s="35">
        <f>SUMIFS('FY20 Actuals Pivot'!E:E,'FY20 Actuals Pivot'!C:C,C96,'FY20 Actuals Pivot'!A:A,$G$6,'FY20 Actuals Pivot'!B:B,"(blank)")</f>
        <v>0</v>
      </c>
      <c r="F96" s="36"/>
      <c r="G96" s="37">
        <f>SUMIFS('FY21 Budget Pivot'!D:D,'FY21 Budget Pivot'!C:C,C96,'FY21 Budget Pivot'!A:A,$G$6,'FY21 Budget Pivot'!B:B,"(blank)")</f>
        <v>0</v>
      </c>
      <c r="H96" s="36"/>
      <c r="I96" s="72">
        <v>0</v>
      </c>
    </row>
    <row r="97" spans="1:9" x14ac:dyDescent="0.2">
      <c r="B97" s="50" t="s">
        <v>169</v>
      </c>
      <c r="C97" s="20" t="s">
        <v>463</v>
      </c>
      <c r="E97" s="35">
        <f>SUMIFS('FY20 Actuals Pivot'!E:E,'FY20 Actuals Pivot'!C:C,C97,'FY20 Actuals Pivot'!A:A,$G$6,'FY20 Actuals Pivot'!B:B,"(blank)")</f>
        <v>0</v>
      </c>
      <c r="F97" s="36"/>
      <c r="G97" s="37">
        <f>SUMIFS('FY21 Budget Pivot'!D:D,'FY21 Budget Pivot'!C:C,C97,'FY21 Budget Pivot'!A:A,$G$6,'FY21 Budget Pivot'!B:B,"(blank)")</f>
        <v>0</v>
      </c>
      <c r="H97" s="36"/>
      <c r="I97" s="72">
        <v>0</v>
      </c>
    </row>
    <row r="98" spans="1:9" x14ac:dyDescent="0.2">
      <c r="B98" s="50" t="s">
        <v>233</v>
      </c>
      <c r="C98" s="20" t="s">
        <v>31</v>
      </c>
      <c r="E98" s="35">
        <f>SUMIFS('FY20 Actuals Pivot'!E:E,'FY20 Actuals Pivot'!C:C,C98,'FY20 Actuals Pivot'!A:A,$G$6,'FY20 Actuals Pivot'!B:B,"(blank)")</f>
        <v>0</v>
      </c>
      <c r="F98" s="36"/>
      <c r="G98" s="37">
        <f>SUMIFS('FY21 Budget Pivot'!D:D,'FY21 Budget Pivot'!C:C,C98,'FY21 Budget Pivot'!A:A,$G$6,'FY21 Budget Pivot'!B:B,"(blank)")</f>
        <v>0</v>
      </c>
      <c r="H98" s="36"/>
      <c r="I98" s="72">
        <v>0</v>
      </c>
    </row>
    <row r="99" spans="1:9" x14ac:dyDescent="0.2">
      <c r="B99" s="50" t="s">
        <v>234</v>
      </c>
      <c r="C99" s="20" t="s">
        <v>32</v>
      </c>
      <c r="E99" s="35">
        <f>SUMIFS('FY20 Actuals Pivot'!E:E,'FY20 Actuals Pivot'!C:C,C99,'FY20 Actuals Pivot'!A:A,$G$6,'FY20 Actuals Pivot'!B:B,"(blank)")</f>
        <v>0</v>
      </c>
      <c r="F99" s="36"/>
      <c r="G99" s="37">
        <f>SUMIFS('FY21 Budget Pivot'!D:D,'FY21 Budget Pivot'!C:C,C99,'FY21 Budget Pivot'!A:A,$G$6,'FY21 Budget Pivot'!B:B,"(blank)")</f>
        <v>0</v>
      </c>
      <c r="H99" s="36"/>
      <c r="I99" s="72">
        <v>0</v>
      </c>
    </row>
    <row r="100" spans="1:9" x14ac:dyDescent="0.2">
      <c r="B100" s="50" t="s">
        <v>972</v>
      </c>
      <c r="C100" s="20" t="s">
        <v>617</v>
      </c>
      <c r="E100" s="35">
        <f>SUMIFS('FY20 Actuals Pivot'!E:E,'FY20 Actuals Pivot'!C:C,C100,'FY20 Actuals Pivot'!A:A,$G$6,'FY20 Actuals Pivot'!B:B,"(blank)")</f>
        <v>0</v>
      </c>
      <c r="F100" s="36"/>
      <c r="G100" s="37">
        <f>SUMIFS('FY21 Budget Pivot'!D:D,'FY21 Budget Pivot'!C:C,C100,'FY21 Budget Pivot'!A:A,$G$6,'FY21 Budget Pivot'!B:B,"(blank)")</f>
        <v>0</v>
      </c>
      <c r="H100" s="36"/>
      <c r="I100" s="72">
        <v>0</v>
      </c>
    </row>
    <row r="101" spans="1:9" x14ac:dyDescent="0.2">
      <c r="B101" s="50" t="s">
        <v>169</v>
      </c>
      <c r="C101" s="20" t="s">
        <v>33</v>
      </c>
      <c r="E101" s="35">
        <f>SUMIFS('FY20 Actuals Pivot'!E:E,'FY20 Actuals Pivot'!C:C,C101,'FY20 Actuals Pivot'!A:A,$G$6,'FY20 Actuals Pivot'!B:B,"(blank)")</f>
        <v>1011.8100000000001</v>
      </c>
      <c r="F101" s="36"/>
      <c r="G101" s="37">
        <f>SUMIFS('FY21 Budget Pivot'!D:D,'FY21 Budget Pivot'!C:C,C101,'FY21 Budget Pivot'!A:A,$G$6,'FY21 Budget Pivot'!B:B,"(blank)")</f>
        <v>0</v>
      </c>
      <c r="H101" s="36"/>
      <c r="I101" s="53"/>
    </row>
    <row r="102" spans="1:9" x14ac:dyDescent="0.2">
      <c r="B102" s="50" t="s">
        <v>910</v>
      </c>
      <c r="C102" s="20" t="s">
        <v>503</v>
      </c>
      <c r="E102" s="35">
        <f>SUMIFS('FY20 Actuals Pivot'!E:E,'FY20 Actuals Pivot'!C:C,C102,'FY20 Actuals Pivot'!A:A,$G$6,'FY20 Actuals Pivot'!B:B,"(blank)")</f>
        <v>0</v>
      </c>
      <c r="F102" s="36"/>
      <c r="G102" s="37">
        <f>SUMIFS('FY21 Budget Pivot'!D:D,'FY21 Budget Pivot'!C:C,C102,'FY21 Budget Pivot'!A:A,$G$6,'FY21 Budget Pivot'!B:B,"(blank)")</f>
        <v>0</v>
      </c>
      <c r="H102" s="36"/>
      <c r="I102" s="72">
        <v>0</v>
      </c>
    </row>
    <row r="103" spans="1:9" x14ac:dyDescent="0.2">
      <c r="B103" s="50" t="s">
        <v>169</v>
      </c>
      <c r="C103" s="20" t="s">
        <v>403</v>
      </c>
      <c r="E103" s="35">
        <f>SUMIFS('FY20 Actuals Pivot'!E:E,'FY20 Actuals Pivot'!C:C,C103,'FY20 Actuals Pivot'!A:A,$G$6,'FY20 Actuals Pivot'!B:B,"(blank)")</f>
        <v>0</v>
      </c>
      <c r="F103" s="36"/>
      <c r="G103" s="37">
        <f>SUMIFS('FY21 Budget Pivot'!D:D,'FY21 Budget Pivot'!C:C,C103,'FY21 Budget Pivot'!A:A,$G$6,'FY21 Budget Pivot'!B:B,"(blank)")</f>
        <v>0</v>
      </c>
      <c r="H103" s="36"/>
      <c r="I103" s="72">
        <v>0</v>
      </c>
    </row>
    <row r="104" spans="1:9" x14ac:dyDescent="0.2">
      <c r="B104" s="59" t="s">
        <v>973</v>
      </c>
      <c r="C104" s="20" t="s">
        <v>815</v>
      </c>
      <c r="E104" s="35">
        <f>SUMIFS('FY20 Actuals Pivot'!E:E,'FY20 Actuals Pivot'!C:C,C104,'FY20 Actuals Pivot'!A:A,$G$6,'FY20 Actuals Pivot'!B:B,"(blank)")</f>
        <v>0</v>
      </c>
      <c r="F104" s="36"/>
      <c r="G104" s="37">
        <f>SUMIFS('FY21 Budget Pivot'!D:D,'FY21 Budget Pivot'!C:C,C104,'FY21 Budget Pivot'!A:A,$G$6,'FY21 Budget Pivot'!B:B,"(blank)")</f>
        <v>0</v>
      </c>
      <c r="H104" s="36"/>
      <c r="I104" s="72">
        <v>0</v>
      </c>
    </row>
    <row r="105" spans="1:9" x14ac:dyDescent="0.2">
      <c r="B105" s="50" t="s">
        <v>974</v>
      </c>
      <c r="C105" s="20" t="s">
        <v>468</v>
      </c>
      <c r="E105" s="35">
        <f>SUMIFS('FY20 Actuals Pivot'!E:E,'FY20 Actuals Pivot'!C:C,C105,'FY20 Actuals Pivot'!A:A,$G$6,'FY20 Actuals Pivot'!B:B,"(blank)")</f>
        <v>0</v>
      </c>
      <c r="F105" s="36"/>
      <c r="G105" s="37">
        <f>SUMIFS('FY21 Budget Pivot'!D:D,'FY21 Budget Pivot'!C:C,C105,'FY21 Budget Pivot'!A:A,$G$6,'FY21 Budget Pivot'!B:B,"(blank)")</f>
        <v>0</v>
      </c>
      <c r="H105" s="36"/>
      <c r="I105" s="72">
        <v>0</v>
      </c>
    </row>
    <row r="106" spans="1:9" x14ac:dyDescent="0.2">
      <c r="B106" s="51"/>
      <c r="C106" s="20" t="s">
        <v>34</v>
      </c>
      <c r="E106" s="35">
        <f>SUMIFS('FY20 Actuals Pivot'!E:E,'FY20 Actuals Pivot'!C:C,C106,'FY20 Actuals Pivot'!A:A,$G$6,'FY20 Actuals Pivot'!B:B,"(blank)")</f>
        <v>0</v>
      </c>
      <c r="F106" s="36"/>
      <c r="G106" s="37">
        <f>SUMIFS('FY21 Budget Pivot'!D:D,'FY21 Budget Pivot'!C:C,C106,'FY21 Budget Pivot'!A:A,$G$6,'FY21 Budget Pivot'!B:B,"(blank)")</f>
        <v>0</v>
      </c>
      <c r="H106" s="36"/>
      <c r="I106" s="53"/>
    </row>
    <row r="107" spans="1:9" x14ac:dyDescent="0.2">
      <c r="A107" s="38"/>
      <c r="C107" s="24"/>
      <c r="D107" s="38"/>
      <c r="E107" s="39"/>
      <c r="F107" s="40"/>
      <c r="G107" s="41"/>
      <c r="H107" s="40"/>
      <c r="I107" s="40"/>
    </row>
    <row r="108" spans="1:9" x14ac:dyDescent="0.2">
      <c r="A108" s="54"/>
      <c r="B108" s="29"/>
      <c r="C108" s="58"/>
      <c r="D108" s="54"/>
      <c r="E108" s="55">
        <f>SUM(E62:E106)</f>
        <v>2452.83</v>
      </c>
      <c r="F108" s="29"/>
      <c r="G108" s="55">
        <f>SUM(G62:G106)</f>
        <v>0</v>
      </c>
      <c r="H108" s="29"/>
      <c r="I108" s="55">
        <f>SUM(I62:I106)</f>
        <v>0</v>
      </c>
    </row>
    <row r="109" spans="1:9" x14ac:dyDescent="0.2">
      <c r="C109" s="28"/>
    </row>
    <row r="110" spans="1:9" x14ac:dyDescent="0.2">
      <c r="A110" s="54"/>
      <c r="B110" s="29" t="s">
        <v>813</v>
      </c>
      <c r="C110" s="29"/>
      <c r="D110" s="54"/>
      <c r="E110" s="55">
        <f>E108+E57</f>
        <v>699104.82</v>
      </c>
      <c r="F110" s="56"/>
      <c r="G110" s="55">
        <f>G108+G57</f>
        <v>618600.24</v>
      </c>
      <c r="H110" s="56"/>
      <c r="I110" s="55">
        <f>I108+I57</f>
        <v>74386.8125</v>
      </c>
    </row>
  </sheetData>
  <mergeCells count="1">
    <mergeCell ref="A1:B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J110"/>
  <sheetViews>
    <sheetView topLeftCell="C1" workbookViewId="0">
      <pane ySplit="6" topLeftCell="A103" activePane="bottomLeft" state="frozen"/>
      <selection activeCell="C14" sqref="C14"/>
      <selection pane="bottomLeft" activeCell="I39" sqref="I39"/>
    </sheetView>
  </sheetViews>
  <sheetFormatPr defaultColWidth="9.140625" defaultRowHeight="12.75" x14ac:dyDescent="0.2"/>
  <cols>
    <col min="1" max="1" width="16.7109375" style="21" bestFit="1" customWidth="1"/>
    <col min="2" max="2" width="45.42578125" style="21" bestFit="1" customWidth="1"/>
    <col min="3" max="3" width="42.42578125" style="21" bestFit="1" customWidth="1"/>
    <col min="4" max="4" width="2.5703125" style="21" customWidth="1"/>
    <col min="5" max="5" width="22.7109375" style="21" customWidth="1"/>
    <col min="6" max="6" width="2.7109375" style="21" customWidth="1"/>
    <col min="7" max="7" width="29.42578125" style="21" bestFit="1" customWidth="1"/>
    <col min="8" max="8" width="3.28515625" style="21" customWidth="1"/>
    <col min="9" max="9" width="22.7109375" style="21" customWidth="1"/>
    <col min="10" max="10" width="11.5703125" style="21" bestFit="1" customWidth="1"/>
    <col min="11" max="16384" width="9.140625" style="21"/>
  </cols>
  <sheetData>
    <row r="1" spans="1:10" x14ac:dyDescent="0.2">
      <c r="A1" s="155" t="str">
        <f>G6</f>
        <v>D028 Financial Planning &amp; Budget</v>
      </c>
      <c r="B1" s="155"/>
    </row>
    <row r="2" spans="1:10" x14ac:dyDescent="0.2">
      <c r="A2" s="155"/>
      <c r="B2" s="155"/>
    </row>
    <row r="3" spans="1:10" x14ac:dyDescent="0.2">
      <c r="A3" s="25"/>
      <c r="B3" s="25"/>
    </row>
    <row r="4" spans="1:10" x14ac:dyDescent="0.2">
      <c r="A4" s="25"/>
      <c r="B4" s="25"/>
    </row>
    <row r="5" spans="1:10" s="22" customFormat="1" ht="30" customHeight="1" x14ac:dyDescent="0.2">
      <c r="A5" s="30"/>
      <c r="B5" s="30"/>
      <c r="E5" s="60" t="s">
        <v>56</v>
      </c>
      <c r="G5" s="32" t="s">
        <v>53</v>
      </c>
      <c r="I5" s="60" t="s">
        <v>52</v>
      </c>
      <c r="J5" s="32" t="s">
        <v>963</v>
      </c>
    </row>
    <row r="6" spans="1:10" s="22" customFormat="1" ht="15" x14ac:dyDescent="0.25">
      <c r="A6" s="26" t="s">
        <v>7</v>
      </c>
      <c r="B6" s="26" t="s">
        <v>136</v>
      </c>
      <c r="C6" s="23" t="s">
        <v>5</v>
      </c>
      <c r="D6" s="23"/>
      <c r="E6" s="33"/>
      <c r="F6" s="23"/>
      <c r="G6" s="71" t="s">
        <v>833</v>
      </c>
      <c r="H6" s="23"/>
      <c r="I6" s="33"/>
      <c r="J6" s="23"/>
    </row>
    <row r="7" spans="1:10" s="22" customFormat="1" x14ac:dyDescent="0.2">
      <c r="A7" s="30"/>
      <c r="E7" s="34"/>
      <c r="G7" s="34"/>
      <c r="I7" s="34"/>
    </row>
    <row r="8" spans="1:10" x14ac:dyDescent="0.2">
      <c r="B8" s="21" t="s">
        <v>212</v>
      </c>
      <c r="C8" s="21" t="s">
        <v>732</v>
      </c>
      <c r="E8" s="35">
        <f>SUMIFS('FY20 Actuals Pivot'!E:E,'FY20 Actuals Pivot'!D:D,C8,'FY20 Actuals Pivot'!A:A,$G$6,'FY20 Actuals Pivot'!B:B,"(blank)")</f>
        <v>0</v>
      </c>
      <c r="F8" s="36"/>
      <c r="G8" s="37">
        <f>SUMIFS('FY21 Budget Pivot'!D:D,'FY21 Budget Pivot'!C:C,C8,'FY21 Budget Pivot'!A:A,$G$6,'FY21 Budget Pivot'!B:B,"(blank)")</f>
        <v>0</v>
      </c>
      <c r="H8" s="36"/>
      <c r="I8" s="72">
        <v>0</v>
      </c>
    </row>
    <row r="9" spans="1:10" x14ac:dyDescent="0.2">
      <c r="B9" s="21" t="s">
        <v>212</v>
      </c>
      <c r="C9" s="20" t="s">
        <v>735</v>
      </c>
      <c r="E9" s="35">
        <f>SUMIFS('FY20 Actuals Pivot'!E:E,'FY20 Actuals Pivot'!D:D,C9,'FY20 Actuals Pivot'!A:A,$G$6,'FY20 Actuals Pivot'!B:B,"(blank)")</f>
        <v>0</v>
      </c>
      <c r="F9" s="36"/>
      <c r="G9" s="37">
        <f>SUMIFS('FY21 Budget Pivot'!D:D,'FY21 Budget Pivot'!C:C,C9,'FY21 Budget Pivot'!A:A,$G$6,'FY21 Budget Pivot'!B:B,"(blank)")</f>
        <v>0</v>
      </c>
      <c r="H9" s="36"/>
      <c r="I9" s="72">
        <v>0</v>
      </c>
    </row>
    <row r="10" spans="1:10" x14ac:dyDescent="0.2">
      <c r="B10" s="21" t="s">
        <v>212</v>
      </c>
      <c r="C10" s="20" t="s">
        <v>734</v>
      </c>
      <c r="E10" s="35">
        <f>SUMIFS('FY20 Actuals Pivot'!E:E,'FY20 Actuals Pivot'!D:D,C10,'FY20 Actuals Pivot'!A:A,$G$6,'FY20 Actuals Pivot'!B:B,"(blank)")</f>
        <v>0</v>
      </c>
      <c r="F10" s="36"/>
      <c r="G10" s="37">
        <f>SUMIFS('FY21 Budget Pivot'!D:D,'FY21 Budget Pivot'!C:C,C10,'FY21 Budget Pivot'!A:A,$G$6,'FY21 Budget Pivot'!B:B,"(blank)")</f>
        <v>0</v>
      </c>
      <c r="H10" s="36"/>
      <c r="I10" s="72">
        <v>0</v>
      </c>
    </row>
    <row r="11" spans="1:10" x14ac:dyDescent="0.2">
      <c r="B11" s="21" t="s">
        <v>212</v>
      </c>
      <c r="C11" s="20" t="s">
        <v>736</v>
      </c>
      <c r="E11" s="35">
        <f>SUMIFS('FY20 Actuals Pivot'!E:E,'FY20 Actuals Pivot'!D:D,C11,'FY20 Actuals Pivot'!A:A,$G$6,'FY20 Actuals Pivot'!B:B,"(blank)")</f>
        <v>0</v>
      </c>
      <c r="F11" s="36"/>
      <c r="G11" s="37">
        <f>SUMIFS('FY21 Budget Pivot'!D:D,'FY21 Budget Pivot'!C:C,C11,'FY21 Budget Pivot'!A:A,$G$6,'FY21 Budget Pivot'!B:B,"(blank)")</f>
        <v>0</v>
      </c>
      <c r="H11" s="36"/>
      <c r="I11" s="72">
        <v>0</v>
      </c>
    </row>
    <row r="12" spans="1:10" x14ac:dyDescent="0.2">
      <c r="B12" s="21" t="s">
        <v>212</v>
      </c>
      <c r="C12" s="20" t="s">
        <v>737</v>
      </c>
      <c r="E12" s="35">
        <f>SUMIFS('FY20 Actuals Pivot'!E:E,'FY20 Actuals Pivot'!D:D,C12,'FY20 Actuals Pivot'!A:A,$G$6,'FY20 Actuals Pivot'!B:B,"(blank)")</f>
        <v>0</v>
      </c>
      <c r="F12" s="36"/>
      <c r="G12" s="37">
        <f>SUMIFS('FY21 Budget Pivot'!D:D,'FY21 Budget Pivot'!C:C,C12,'FY21 Budget Pivot'!A:A,$G$6,'FY21 Budget Pivot'!B:B,"(blank)")</f>
        <v>0</v>
      </c>
      <c r="H12" s="36"/>
      <c r="I12" s="72">
        <v>0</v>
      </c>
    </row>
    <row r="13" spans="1:10" x14ac:dyDescent="0.2">
      <c r="B13" s="21" t="s">
        <v>212</v>
      </c>
      <c r="C13" s="20" t="s">
        <v>738</v>
      </c>
      <c r="E13" s="35">
        <f>SUMIFS('FY20 Actuals Pivot'!E:E,'FY20 Actuals Pivot'!D:D,C13,'FY20 Actuals Pivot'!A:A,$G$6,'FY20 Actuals Pivot'!B:B,"(blank)")</f>
        <v>0</v>
      </c>
      <c r="F13" s="36"/>
      <c r="G13" s="37">
        <f>SUMIFS('FY21 Budget Pivot'!D:D,'FY21 Budget Pivot'!C:C,C13,'FY21 Budget Pivot'!A:A,$G$6,'FY21 Budget Pivot'!B:B,"(blank)")</f>
        <v>0</v>
      </c>
      <c r="H13" s="36"/>
      <c r="I13" s="72">
        <v>0</v>
      </c>
    </row>
    <row r="14" spans="1:10" x14ac:dyDescent="0.2">
      <c r="B14" s="21" t="s">
        <v>212</v>
      </c>
      <c r="C14" s="20" t="s">
        <v>739</v>
      </c>
      <c r="E14" s="35">
        <f>SUMIFS('FY20 Actuals Pivot'!E:E,'FY20 Actuals Pivot'!D:D,C14,'FY20 Actuals Pivot'!A:A,$G$6,'FY20 Actuals Pivot'!B:B,"(blank)")</f>
        <v>0</v>
      </c>
      <c r="F14" s="36"/>
      <c r="G14" s="37">
        <f>SUMIFS('FY21 Budget Pivot'!D:D,'FY21 Budget Pivot'!C:C,C14,'FY21 Budget Pivot'!A:A,$G$6,'FY21 Budget Pivot'!B:B,"(blank)")</f>
        <v>0</v>
      </c>
      <c r="H14" s="36"/>
      <c r="I14" s="72">
        <v>0</v>
      </c>
    </row>
    <row r="15" spans="1:10" x14ac:dyDescent="0.2">
      <c r="B15" s="21" t="s">
        <v>212</v>
      </c>
      <c r="C15" s="20" t="s">
        <v>740</v>
      </c>
      <c r="E15" s="35">
        <f>SUMIFS('FY20 Actuals Pivot'!E:E,'FY20 Actuals Pivot'!D:D,C15,'FY20 Actuals Pivot'!A:A,$G$6,'FY20 Actuals Pivot'!B:B,"(blank)")</f>
        <v>0</v>
      </c>
      <c r="F15" s="36"/>
      <c r="G15" s="37">
        <f>SUMIFS('FY21 Budget Pivot'!D:D,'FY21 Budget Pivot'!C:C,C15,'FY21 Budget Pivot'!A:A,$G$6,'FY21 Budget Pivot'!B:B,"(blank)")</f>
        <v>0</v>
      </c>
      <c r="H15" s="36"/>
      <c r="I15" s="72">
        <v>0</v>
      </c>
    </row>
    <row r="16" spans="1:10" x14ac:dyDescent="0.2">
      <c r="B16" s="21" t="s">
        <v>212</v>
      </c>
      <c r="C16" s="20" t="s">
        <v>742</v>
      </c>
      <c r="E16" s="35">
        <f>SUMIFS('FY20 Actuals Pivot'!E:E,'FY20 Actuals Pivot'!D:D,C16,'FY20 Actuals Pivot'!A:A,$G$6,'FY20 Actuals Pivot'!B:B,"(blank)")</f>
        <v>0</v>
      </c>
      <c r="F16" s="36"/>
      <c r="G16" s="37">
        <f>SUMIFS('FY21 Budget Pivot'!D:D,'FY21 Budget Pivot'!C:C,C16,'FY21 Budget Pivot'!A:A,$G$6,'FY21 Budget Pivot'!B:B,"(blank)")</f>
        <v>0</v>
      </c>
      <c r="H16" s="36"/>
      <c r="I16" s="72">
        <v>0</v>
      </c>
    </row>
    <row r="17" spans="2:10" x14ac:dyDescent="0.2">
      <c r="B17" s="21" t="s">
        <v>212</v>
      </c>
      <c r="C17" s="20" t="s">
        <v>743</v>
      </c>
      <c r="E17" s="35">
        <f>SUMIFS('FY20 Actuals Pivot'!E:E,'FY20 Actuals Pivot'!D:D,C17,'FY20 Actuals Pivot'!A:A,$G$6,'FY20 Actuals Pivot'!B:B,"(blank)")</f>
        <v>0</v>
      </c>
      <c r="F17" s="36"/>
      <c r="G17" s="37">
        <f>SUMIFS('FY21 Budget Pivot'!D:D,'FY21 Budget Pivot'!C:C,C17,'FY21 Budget Pivot'!A:A,$G$6,'FY21 Budget Pivot'!B:B,"(blank)")</f>
        <v>0</v>
      </c>
      <c r="H17" s="36"/>
      <c r="I17" s="72">
        <v>0</v>
      </c>
    </row>
    <row r="18" spans="2:10" x14ac:dyDescent="0.2">
      <c r="B18" s="21" t="s">
        <v>212</v>
      </c>
      <c r="C18" s="20" t="s">
        <v>814</v>
      </c>
      <c r="E18" s="35">
        <f>SUMIFS('FY20 Actuals Pivot'!E:E,'FY20 Actuals Pivot'!D:D,C18,'FY20 Actuals Pivot'!A:A,$G$6,'FY20 Actuals Pivot'!B:B,"(blank)")</f>
        <v>0</v>
      </c>
      <c r="F18" s="36"/>
      <c r="G18" s="37">
        <f>SUMIFS('FY21 Budget Pivot'!D:D,'FY21 Budget Pivot'!C:C,C18,'FY21 Budget Pivot'!A:A,$G$6,'FY21 Budget Pivot'!B:B,"(blank)")</f>
        <v>0</v>
      </c>
      <c r="H18" s="36"/>
      <c r="I18" s="72">
        <v>0</v>
      </c>
    </row>
    <row r="19" spans="2:10" x14ac:dyDescent="0.2">
      <c r="B19" s="21" t="s">
        <v>212</v>
      </c>
      <c r="C19" s="20" t="s">
        <v>744</v>
      </c>
      <c r="E19" s="35">
        <f>SUMIFS('FY20 Actuals Pivot'!E:E,'FY20 Actuals Pivot'!D:D,C19,'FY20 Actuals Pivot'!A:A,$G$6,'FY20 Actuals Pivot'!B:B,"(blank)")</f>
        <v>0</v>
      </c>
      <c r="F19" s="36"/>
      <c r="G19" s="37">
        <f>SUMIFS('FY21 Budget Pivot'!D:D,'FY21 Budget Pivot'!C:C,C19,'FY21 Budget Pivot'!A:A,$G$6,'FY21 Budget Pivot'!B:B,"(blank)")</f>
        <v>0</v>
      </c>
      <c r="H19" s="36"/>
      <c r="I19" s="72">
        <v>0</v>
      </c>
    </row>
    <row r="20" spans="2:10" x14ac:dyDescent="0.2">
      <c r="B20" s="21" t="s">
        <v>212</v>
      </c>
      <c r="C20" s="20" t="s">
        <v>745</v>
      </c>
      <c r="E20" s="35">
        <f>SUMIFS('FY20 Actuals Pivot'!E:E,'FY20 Actuals Pivot'!D:D,C20,'FY20 Actuals Pivot'!A:A,$G$6,'FY20 Actuals Pivot'!B:B,"(blank)")</f>
        <v>0</v>
      </c>
      <c r="F20" s="36"/>
      <c r="G20" s="37">
        <f>SUMIFS('FY21 Budget Pivot'!D:D,'FY21 Budget Pivot'!C:C,C20,'FY21 Budget Pivot'!A:A,$G$6,'FY21 Budget Pivot'!B:B,"(blank)")</f>
        <v>0</v>
      </c>
      <c r="H20" s="36"/>
      <c r="I20" s="72">
        <v>0</v>
      </c>
    </row>
    <row r="21" spans="2:10" x14ac:dyDescent="0.2">
      <c r="B21" s="21" t="s">
        <v>212</v>
      </c>
      <c r="C21" s="20" t="s">
        <v>746</v>
      </c>
      <c r="E21" s="35">
        <f>SUMIFS('FY20 Actuals Pivot'!E:E,'FY20 Actuals Pivot'!D:D,C21,'FY20 Actuals Pivot'!A:A,$G$6,'FY20 Actuals Pivot'!B:B,"(blank)")</f>
        <v>0</v>
      </c>
      <c r="F21" s="36"/>
      <c r="G21" s="37">
        <f>SUMIFS('FY21 Budget Pivot'!D:D,'FY21 Budget Pivot'!C:C,C21,'FY21 Budget Pivot'!A:A,$G$6,'FY21 Budget Pivot'!B:B,"(blank)")</f>
        <v>0</v>
      </c>
      <c r="H21" s="36"/>
      <c r="I21" s="72">
        <v>0</v>
      </c>
    </row>
    <row r="22" spans="2:10" x14ac:dyDescent="0.2">
      <c r="B22" s="21" t="s">
        <v>212</v>
      </c>
      <c r="C22" s="20" t="s">
        <v>747</v>
      </c>
      <c r="E22" s="35">
        <f>SUMIFS('FY20 Actuals Pivot'!E:E,'FY20 Actuals Pivot'!D:D,C22,'FY20 Actuals Pivot'!A:A,$G$6,'FY20 Actuals Pivot'!B:B,"(blank)")</f>
        <v>0</v>
      </c>
      <c r="F22" s="36"/>
      <c r="G22" s="37">
        <f>SUMIFS('FY21 Budget Pivot'!D:D,'FY21 Budget Pivot'!C:C,C22,'FY21 Budget Pivot'!A:A,$G$6,'FY21 Budget Pivot'!B:B,"(blank)")</f>
        <v>0</v>
      </c>
      <c r="H22" s="36"/>
      <c r="I22" s="72">
        <v>0</v>
      </c>
    </row>
    <row r="23" spans="2:10" x14ac:dyDescent="0.2">
      <c r="B23" s="21" t="s">
        <v>212</v>
      </c>
      <c r="C23" s="20" t="s">
        <v>748</v>
      </c>
      <c r="E23" s="35">
        <f>SUMIFS('FY20 Actuals Pivot'!E:E,'FY20 Actuals Pivot'!D:D,C23,'FY20 Actuals Pivot'!A:A,$G$6,'FY20 Actuals Pivot'!B:B,"(blank)")</f>
        <v>0</v>
      </c>
      <c r="F23" s="36"/>
      <c r="G23" s="37">
        <f>SUMIFS('FY21 Budget Pivot'!D:D,'FY21 Budget Pivot'!C:C,C23,'FY21 Budget Pivot'!A:A,$G$6,'FY21 Budget Pivot'!B:B,"(blank)")</f>
        <v>0</v>
      </c>
      <c r="H23" s="36"/>
      <c r="I23" s="72">
        <v>0</v>
      </c>
    </row>
    <row r="24" spans="2:10" x14ac:dyDescent="0.2">
      <c r="B24" s="21" t="s">
        <v>212</v>
      </c>
      <c r="C24" s="20" t="s">
        <v>396</v>
      </c>
      <c r="E24" s="35">
        <f>SUMIFS('FY20 Actuals Pivot'!E:E,'FY20 Actuals Pivot'!D:D,C24,'FY20 Actuals Pivot'!A:A,$G$6,'FY20 Actuals Pivot'!B:B,"(blank)")</f>
        <v>0</v>
      </c>
      <c r="F24" s="36"/>
      <c r="G24" s="37">
        <f>SUMIFS('FY21 Budget Pivot'!D:D,'FY21 Budget Pivot'!C:C,C24,'FY21 Budget Pivot'!A:A,$G$6,'FY21 Budget Pivot'!B:B,"(blank)")</f>
        <v>0</v>
      </c>
      <c r="H24" s="36"/>
      <c r="I24" s="72">
        <v>0</v>
      </c>
    </row>
    <row r="25" spans="2:10" x14ac:dyDescent="0.2">
      <c r="B25" s="59" t="s">
        <v>213</v>
      </c>
      <c r="C25" s="20" t="s">
        <v>10</v>
      </c>
      <c r="E25" s="35">
        <f>SUMIFS('FY20 Actuals Pivot'!E:E,'FY20 Actuals Pivot'!D:D,C25,'FY20 Actuals Pivot'!A:A,$G$6,'FY20 Actuals Pivot'!B:B,"(blank)")</f>
        <v>132628.22</v>
      </c>
      <c r="F25" s="36"/>
      <c r="G25" s="37">
        <f>SUMIFS('FY21 Budget Pivot'!D:D,'FY21 Budget Pivot'!C:C,C25,'FY21 Budget Pivot'!A:A,$G$6,'FY21 Budget Pivot'!B:B,"(blank)")</f>
        <v>115338.36</v>
      </c>
      <c r="H25" s="36"/>
      <c r="I25" s="73">
        <f>SUM((I26*J26)+(I27*J27)+(I29*J29)+(I30*J30)+(I31*J31)+(I32*J32)+(I33*J33)+(I34*J34)+(I35*J35)+(I36*J36)+(I37*J37)+(I38*J38)+(I39*J39)+(I41*J41)+(I42*J42)+(I43*J43)+(I45*J45)+(I46*J46)+(I47*J47)+(I48*J48)+(I49*J49)+(I50*J50)+(I51*J51))</f>
        <v>0</v>
      </c>
    </row>
    <row r="26" spans="2:10" x14ac:dyDescent="0.2">
      <c r="B26" s="21" t="s">
        <v>212</v>
      </c>
      <c r="C26" s="20" t="s">
        <v>219</v>
      </c>
      <c r="E26" s="35">
        <f>SUMIFS('FY20 Actuals Pivot'!E:E,'FY20 Actuals Pivot'!D:D,C26,'FY20 Actuals Pivot'!A:A,$G$6,'FY20 Actuals Pivot'!B:B,"(blank)")</f>
        <v>0</v>
      </c>
      <c r="F26" s="36"/>
      <c r="G26" s="37">
        <f>SUMIFS('FY21 Budget Pivot'!D:D,'FY21 Budget Pivot'!C:C,C26,'FY21 Budget Pivot'!A:A,$G$6,'FY21 Budget Pivot'!B:B,"(blank)")</f>
        <v>0</v>
      </c>
      <c r="H26" s="36"/>
      <c r="I26" s="72">
        <v>0</v>
      </c>
      <c r="J26" s="63">
        <v>0.33250000000000002</v>
      </c>
    </row>
    <row r="27" spans="2:10" x14ac:dyDescent="0.2">
      <c r="B27" s="21" t="s">
        <v>212</v>
      </c>
      <c r="C27" s="20" t="s">
        <v>45</v>
      </c>
      <c r="E27" s="35">
        <f>SUMIFS('FY20 Actuals Pivot'!E:E,'FY20 Actuals Pivot'!D:D,C27,'FY20 Actuals Pivot'!A:A,$G$6,'FY20 Actuals Pivot'!B:B,"(blank)")</f>
        <v>0</v>
      </c>
      <c r="F27" s="36"/>
      <c r="G27" s="37">
        <f>SUMIFS('FY21 Budget Pivot'!D:D,'FY21 Budget Pivot'!C:C,C27,'FY21 Budget Pivot'!A:A,$G$6,'FY21 Budget Pivot'!B:B,"(blank)")</f>
        <v>0</v>
      </c>
      <c r="H27" s="36"/>
      <c r="I27" s="72">
        <v>0</v>
      </c>
      <c r="J27" s="64">
        <v>0.33250000000000002</v>
      </c>
    </row>
    <row r="28" spans="2:10" x14ac:dyDescent="0.2">
      <c r="B28" s="21" t="s">
        <v>212</v>
      </c>
      <c r="C28" s="20" t="s">
        <v>245</v>
      </c>
      <c r="E28" s="35">
        <f>SUMIFS('FY20 Actuals Pivot'!E:E,'FY20 Actuals Pivot'!D:D,C28,'FY20 Actuals Pivot'!A:A,$G$6,'FY20 Actuals Pivot'!B:B,"(blank)")</f>
        <v>0</v>
      </c>
      <c r="F28" s="36"/>
      <c r="G28" s="37">
        <f>SUMIFS('FY21 Budget Pivot'!D:D,'FY21 Budget Pivot'!C:C,C28,'FY21 Budget Pivot'!A:A,$G$6,'FY21 Budget Pivot'!B:B,"(blank)")</f>
        <v>0</v>
      </c>
      <c r="H28" s="36"/>
      <c r="I28" s="72">
        <v>0</v>
      </c>
    </row>
    <row r="29" spans="2:10" x14ac:dyDescent="0.2">
      <c r="B29" s="21" t="s">
        <v>212</v>
      </c>
      <c r="C29" s="20" t="s">
        <v>8</v>
      </c>
      <c r="E29" s="35">
        <f>SUMIFS('FY20 Actuals Pivot'!E:E,'FY20 Actuals Pivot'!D:D,C29,'FY20 Actuals Pivot'!A:A,$G$6,'FY20 Actuals Pivot'!B:B,"(blank)")</f>
        <v>0</v>
      </c>
      <c r="F29" s="36"/>
      <c r="G29" s="37">
        <f>SUMIFS('FY21 Budget Pivot'!D:D,'FY21 Budget Pivot'!C:C,C29,'FY21 Budget Pivot'!A:A,$G$6,'FY21 Budget Pivot'!B:B,"(blank)")</f>
        <v>0</v>
      </c>
      <c r="H29" s="36"/>
      <c r="I29" s="72">
        <v>0</v>
      </c>
      <c r="J29" s="63">
        <v>0.17249999999999999</v>
      </c>
    </row>
    <row r="30" spans="2:10" x14ac:dyDescent="0.2">
      <c r="B30" s="21" t="s">
        <v>212</v>
      </c>
      <c r="C30" s="20" t="s">
        <v>218</v>
      </c>
      <c r="E30" s="35">
        <f>SUMIFS('FY20 Actuals Pivot'!E:E,'FY20 Actuals Pivot'!D:D,C30,'FY20 Actuals Pivot'!A:A,$G$6,'FY20 Actuals Pivot'!B:B,"(blank)")</f>
        <v>0</v>
      </c>
      <c r="F30" s="36"/>
      <c r="G30" s="37">
        <f>SUMIFS('FY21 Budget Pivot'!D:D,'FY21 Budget Pivot'!C:C,C30,'FY21 Budget Pivot'!A:A,$G$6,'FY21 Budget Pivot'!B:B,"(blank)")</f>
        <v>0</v>
      </c>
      <c r="H30" s="36"/>
      <c r="I30" s="72">
        <v>0</v>
      </c>
      <c r="J30" s="65">
        <v>0.17249999999999999</v>
      </c>
    </row>
    <row r="31" spans="2:10" x14ac:dyDescent="0.2">
      <c r="B31" s="21" t="s">
        <v>212</v>
      </c>
      <c r="C31" s="20" t="s">
        <v>221</v>
      </c>
      <c r="E31" s="35">
        <f>SUMIFS('FY20 Actuals Pivot'!E:E,'FY20 Actuals Pivot'!D:D,C31,'FY20 Actuals Pivot'!A:A,$G$6,'FY20 Actuals Pivot'!B:B,"(blank)")</f>
        <v>0</v>
      </c>
      <c r="F31" s="36"/>
      <c r="G31" s="37">
        <f>SUMIFS('FY21 Budget Pivot'!D:D,'FY21 Budget Pivot'!C:C,C31,'FY21 Budget Pivot'!A:A,$G$6,'FY21 Budget Pivot'!B:B,"(blank)")</f>
        <v>0</v>
      </c>
      <c r="H31" s="36"/>
      <c r="I31" s="72">
        <v>0</v>
      </c>
      <c r="J31" s="63">
        <v>0.1575</v>
      </c>
    </row>
    <row r="32" spans="2:10" x14ac:dyDescent="0.2">
      <c r="B32" s="21" t="s">
        <v>212</v>
      </c>
      <c r="C32" s="20" t="s">
        <v>217</v>
      </c>
      <c r="E32" s="35">
        <f>SUMIFS('FY20 Actuals Pivot'!E:E,'FY20 Actuals Pivot'!D:D,C32,'FY20 Actuals Pivot'!A:A,$G$6,'FY20 Actuals Pivot'!B:B,"(blank)")</f>
        <v>0</v>
      </c>
      <c r="F32" s="36"/>
      <c r="G32" s="37">
        <f>SUMIFS('FY21 Budget Pivot'!D:D,'FY21 Budget Pivot'!C:C,C32,'FY21 Budget Pivot'!A:A,$G$6,'FY21 Budget Pivot'!B:B,"(blank)")</f>
        <v>0</v>
      </c>
      <c r="H32" s="36"/>
      <c r="I32" s="72">
        <v>0</v>
      </c>
      <c r="J32" s="63">
        <v>0.1575</v>
      </c>
    </row>
    <row r="33" spans="2:10" x14ac:dyDescent="0.2">
      <c r="B33" s="21" t="s">
        <v>212</v>
      </c>
      <c r="C33" s="20" t="s">
        <v>244</v>
      </c>
      <c r="E33" s="35">
        <f>SUMIFS('FY20 Actuals Pivot'!E:E,'FY20 Actuals Pivot'!D:D,C33,'FY20 Actuals Pivot'!A:A,$G$6,'FY20 Actuals Pivot'!B:B,"(blank)")</f>
        <v>0</v>
      </c>
      <c r="F33" s="36"/>
      <c r="G33" s="37">
        <f>SUMIFS('FY21 Budget Pivot'!D:D,'FY21 Budget Pivot'!C:C,C33,'FY21 Budget Pivot'!A:A,$G$6,'FY21 Budget Pivot'!B:B,"(blank)")</f>
        <v>0</v>
      </c>
      <c r="H33" s="36"/>
      <c r="I33" s="72">
        <v>0</v>
      </c>
      <c r="J33" s="65">
        <v>0.1575</v>
      </c>
    </row>
    <row r="34" spans="2:10" x14ac:dyDescent="0.2">
      <c r="B34" s="21" t="s">
        <v>212</v>
      </c>
      <c r="C34" s="20" t="s">
        <v>47</v>
      </c>
      <c r="E34" s="35">
        <f>SUMIFS('FY20 Actuals Pivot'!E:E,'FY20 Actuals Pivot'!D:D,C34,'FY20 Actuals Pivot'!A:A,$G$6,'FY20 Actuals Pivot'!B:B,"(blank)")</f>
        <v>0</v>
      </c>
      <c r="F34" s="36"/>
      <c r="G34" s="37">
        <f>SUMIFS('FY21 Budget Pivot'!D:D,'FY21 Budget Pivot'!C:C,C34,'FY21 Budget Pivot'!A:A,$G$6,'FY21 Budget Pivot'!B:B,"(blank)")</f>
        <v>0</v>
      </c>
      <c r="H34" s="36"/>
      <c r="I34" s="72">
        <v>0</v>
      </c>
      <c r="J34" s="65">
        <v>0.33250000000000002</v>
      </c>
    </row>
    <row r="35" spans="2:10" x14ac:dyDescent="0.2">
      <c r="B35" s="21" t="s">
        <v>212</v>
      </c>
      <c r="C35" s="20" t="s">
        <v>242</v>
      </c>
      <c r="E35" s="35">
        <f>SUMIFS('FY20 Actuals Pivot'!E:E,'FY20 Actuals Pivot'!D:D,C35,'FY20 Actuals Pivot'!A:A,$G$6,'FY20 Actuals Pivot'!B:B,"(blank)")</f>
        <v>0</v>
      </c>
      <c r="F35" s="36"/>
      <c r="G35" s="37">
        <f>SUMIFS('FY21 Budget Pivot'!D:D,'FY21 Budget Pivot'!C:C,C35,'FY21 Budget Pivot'!A:A,$G$6,'FY21 Budget Pivot'!B:B,"(blank)")</f>
        <v>0</v>
      </c>
      <c r="H35" s="36"/>
      <c r="I35" s="72">
        <v>0</v>
      </c>
      <c r="J35" s="65">
        <v>0.1575</v>
      </c>
    </row>
    <row r="36" spans="2:10" x14ac:dyDescent="0.2">
      <c r="B36" s="21" t="s">
        <v>212</v>
      </c>
      <c r="C36" s="20" t="s">
        <v>48</v>
      </c>
      <c r="E36" s="35">
        <f>SUMIFS('FY20 Actuals Pivot'!E:E,'FY20 Actuals Pivot'!D:D,C36,'FY20 Actuals Pivot'!A:A,$G$6,'FY20 Actuals Pivot'!B:B,"(blank)")</f>
        <v>2252.96</v>
      </c>
      <c r="F36" s="36"/>
      <c r="G36" s="37">
        <f>SUMIFS('FY21 Budget Pivot'!D:D,'FY21 Budget Pivot'!C:C,C36,'FY21 Budget Pivot'!A:A,$G$6,'FY21 Budget Pivot'!B:B,"(blank)")</f>
        <v>0</v>
      </c>
      <c r="H36" s="36"/>
      <c r="I36" s="72">
        <v>0</v>
      </c>
      <c r="J36" s="65">
        <v>0.33250000000000002</v>
      </c>
    </row>
    <row r="37" spans="2:10" x14ac:dyDescent="0.2">
      <c r="B37" s="21" t="s">
        <v>212</v>
      </c>
      <c r="C37" s="20" t="s">
        <v>215</v>
      </c>
      <c r="E37" s="35">
        <f>SUMIFS('FY20 Actuals Pivot'!E:E,'FY20 Actuals Pivot'!D:D,C37,'FY20 Actuals Pivot'!A:A,$G$6,'FY20 Actuals Pivot'!B:B,"(blank)")</f>
        <v>0</v>
      </c>
      <c r="F37" s="36"/>
      <c r="G37" s="37">
        <f>SUMIFS('FY21 Budget Pivot'!D:D,'FY21 Budget Pivot'!C:C,C37,'FY21 Budget Pivot'!A:A,$G$6,'FY21 Budget Pivot'!B:B,"(blank)")</f>
        <v>0</v>
      </c>
      <c r="H37" s="36"/>
      <c r="I37" s="72">
        <v>0</v>
      </c>
      <c r="J37" s="63">
        <v>0.1575</v>
      </c>
    </row>
    <row r="38" spans="2:10" x14ac:dyDescent="0.2">
      <c r="B38" s="21" t="s">
        <v>212</v>
      </c>
      <c r="C38" s="20" t="s">
        <v>49</v>
      </c>
      <c r="E38" s="35">
        <f>SUMIFS('FY20 Actuals Pivot'!E:E,'FY20 Actuals Pivot'!D:D,C38,'FY20 Actuals Pivot'!A:A,$G$6,'FY20 Actuals Pivot'!B:B,"(blank)")</f>
        <v>396060.47000000003</v>
      </c>
      <c r="F38" s="36"/>
      <c r="G38" s="37">
        <f>SUMIFS('FY21 Budget Pivot'!D:D,'FY21 Budget Pivot'!C:C,C38,'FY21 Budget Pivot'!A:A,$G$6,'FY21 Budget Pivot'!B:B,"(blank)")</f>
        <v>343282.2</v>
      </c>
      <c r="H38" s="36"/>
      <c r="I38" s="72">
        <v>0</v>
      </c>
      <c r="J38" s="65">
        <v>0.33250000000000002</v>
      </c>
    </row>
    <row r="39" spans="2:10" x14ac:dyDescent="0.2">
      <c r="B39" s="21" t="s">
        <v>212</v>
      </c>
      <c r="C39" s="20" t="s">
        <v>50</v>
      </c>
      <c r="E39" s="35">
        <f>SUMIFS('FY20 Actuals Pivot'!E:E,'FY20 Actuals Pivot'!D:D,C39,'FY20 Actuals Pivot'!A:A,$G$6,'FY20 Actuals Pivot'!B:B,"(blank)")</f>
        <v>1200</v>
      </c>
      <c r="F39" s="36"/>
      <c r="G39" s="37">
        <f>SUMIFS('FY21 Budget Pivot'!D:D,'FY21 Budget Pivot'!C:C,C39,'FY21 Budget Pivot'!A:A,$G$6,'FY21 Budget Pivot'!B:B,"(blank)")</f>
        <v>3600</v>
      </c>
      <c r="H39" s="36"/>
      <c r="I39" s="72">
        <v>0</v>
      </c>
      <c r="J39" s="63">
        <v>0.1575</v>
      </c>
    </row>
    <row r="40" spans="2:10" x14ac:dyDescent="0.2">
      <c r="B40" s="21" t="s">
        <v>212</v>
      </c>
      <c r="C40" s="20" t="s">
        <v>388</v>
      </c>
      <c r="E40" s="35">
        <f>SUMIFS('FY20 Actuals Pivot'!E:E,'FY20 Actuals Pivot'!D:D,C40,'FY20 Actuals Pivot'!A:A,$G$6,'FY20 Actuals Pivot'!B:B,"(blank)")</f>
        <v>0</v>
      </c>
      <c r="F40" s="36"/>
      <c r="G40" s="37">
        <f>SUMIFS('FY21 Budget Pivot'!D:D,'FY21 Budget Pivot'!C:C,C40,'FY21 Budget Pivot'!A:A,$G$6,'FY21 Budget Pivot'!B:B,"(blank)")</f>
        <v>0</v>
      </c>
      <c r="H40" s="36"/>
      <c r="I40" s="72">
        <v>0</v>
      </c>
    </row>
    <row r="41" spans="2:10" x14ac:dyDescent="0.2">
      <c r="B41" s="21" t="s">
        <v>212</v>
      </c>
      <c r="C41" s="20" t="s">
        <v>216</v>
      </c>
      <c r="E41" s="35">
        <f>SUMIFS('FY20 Actuals Pivot'!E:E,'FY20 Actuals Pivot'!D:D,C41,'FY20 Actuals Pivot'!A:A,$G$6,'FY20 Actuals Pivot'!B:B,"(blank)")</f>
        <v>0</v>
      </c>
      <c r="F41" s="36"/>
      <c r="G41" s="37">
        <f>SUMIFS('FY21 Budget Pivot'!D:D,'FY21 Budget Pivot'!C:C,C41,'FY21 Budget Pivot'!A:A,$G$6,'FY21 Budget Pivot'!B:B,"(blank)")</f>
        <v>0</v>
      </c>
      <c r="H41" s="36"/>
      <c r="I41" s="72">
        <v>0</v>
      </c>
      <c r="J41" s="63">
        <v>0.1575</v>
      </c>
    </row>
    <row r="42" spans="2:10" x14ac:dyDescent="0.2">
      <c r="B42" s="21" t="s">
        <v>212</v>
      </c>
      <c r="C42" s="20" t="s">
        <v>220</v>
      </c>
      <c r="E42" s="35">
        <f>SUMIFS('FY20 Actuals Pivot'!E:E,'FY20 Actuals Pivot'!D:D,C42,'FY20 Actuals Pivot'!A:A,$G$6,'FY20 Actuals Pivot'!B:B,"(blank)")</f>
        <v>0</v>
      </c>
      <c r="F42" s="36"/>
      <c r="G42" s="37">
        <f>SUMIFS('FY21 Budget Pivot'!D:D,'FY21 Budget Pivot'!C:C,C42,'FY21 Budget Pivot'!A:A,$G$6,'FY21 Budget Pivot'!B:B,"(blank)")</f>
        <v>0</v>
      </c>
      <c r="H42" s="36"/>
      <c r="I42" s="72">
        <v>0</v>
      </c>
      <c r="J42" s="63">
        <v>0.1575</v>
      </c>
    </row>
    <row r="43" spans="2:10" x14ac:dyDescent="0.2">
      <c r="B43" s="21" t="s">
        <v>212</v>
      </c>
      <c r="C43" s="20" t="s">
        <v>248</v>
      </c>
      <c r="E43" s="35">
        <f>SUMIFS('FY20 Actuals Pivot'!E:E,'FY20 Actuals Pivot'!D:D,C43,'FY20 Actuals Pivot'!A:A,$G$6,'FY20 Actuals Pivot'!B:B,"(blank)")</f>
        <v>0</v>
      </c>
      <c r="F43" s="36"/>
      <c r="G43" s="37">
        <f>SUMIFS('FY21 Budget Pivot'!D:D,'FY21 Budget Pivot'!C:C,C43,'FY21 Budget Pivot'!A:A,$G$6,'FY21 Budget Pivot'!B:B,"(blank)")</f>
        <v>0</v>
      </c>
      <c r="H43" s="36"/>
      <c r="I43" s="72">
        <v>0</v>
      </c>
      <c r="J43" s="63">
        <v>0.1575</v>
      </c>
    </row>
    <row r="44" spans="2:10" x14ac:dyDescent="0.2">
      <c r="B44" s="21" t="s">
        <v>212</v>
      </c>
      <c r="C44" s="20" t="s">
        <v>250</v>
      </c>
      <c r="E44" s="35">
        <f>SUMIFS('FY20 Actuals Pivot'!E:E,'FY20 Actuals Pivot'!D:D,C44,'FY20 Actuals Pivot'!A:A,$G$6,'FY20 Actuals Pivot'!B:B,"(blank)")</f>
        <v>0</v>
      </c>
      <c r="F44" s="36"/>
      <c r="G44" s="37">
        <f>SUMIFS('FY21 Budget Pivot'!D:D,'FY21 Budget Pivot'!C:C,C44,'FY21 Budget Pivot'!A:A,$G$6,'FY21 Budget Pivot'!B:B,"(blank)")</f>
        <v>0</v>
      </c>
      <c r="H44" s="36"/>
      <c r="I44" s="72">
        <v>0</v>
      </c>
    </row>
    <row r="45" spans="2:10" x14ac:dyDescent="0.2">
      <c r="B45" s="21" t="s">
        <v>212</v>
      </c>
      <c r="C45" s="20" t="s">
        <v>240</v>
      </c>
      <c r="E45" s="35">
        <f>SUMIFS('FY20 Actuals Pivot'!E:E,'FY20 Actuals Pivot'!D:D,C45,'FY20 Actuals Pivot'!A:A,$G$6,'FY20 Actuals Pivot'!B:B,"(blank)")</f>
        <v>0</v>
      </c>
      <c r="F45" s="36"/>
      <c r="G45" s="37">
        <f>SUMIFS('FY21 Budget Pivot'!D:D,'FY21 Budget Pivot'!C:C,C45,'FY21 Budget Pivot'!A:A,$G$6,'FY21 Budget Pivot'!B:B,"(blank)")</f>
        <v>0</v>
      </c>
      <c r="H45" s="36"/>
      <c r="I45" s="72">
        <v>0</v>
      </c>
      <c r="J45" s="63">
        <v>0.1575</v>
      </c>
    </row>
    <row r="46" spans="2:10" x14ac:dyDescent="0.2">
      <c r="B46" s="21" t="s">
        <v>212</v>
      </c>
      <c r="C46" s="20" t="s">
        <v>241</v>
      </c>
      <c r="E46" s="35">
        <f>SUMIFS('FY20 Actuals Pivot'!E:E,'FY20 Actuals Pivot'!D:D,C46,'FY20 Actuals Pivot'!A:A,$G$6,'FY20 Actuals Pivot'!B:B,"(blank)")</f>
        <v>0</v>
      </c>
      <c r="F46" s="36"/>
      <c r="G46" s="37">
        <f>SUMIFS('FY21 Budget Pivot'!D:D,'FY21 Budget Pivot'!C:C,C46,'FY21 Budget Pivot'!A:A,$G$6,'FY21 Budget Pivot'!B:B,"(blank)")</f>
        <v>0</v>
      </c>
      <c r="H46" s="36"/>
      <c r="I46" s="72">
        <v>0</v>
      </c>
      <c r="J46" s="63">
        <v>0.1575</v>
      </c>
    </row>
    <row r="47" spans="2:10" x14ac:dyDescent="0.2">
      <c r="B47" s="21" t="s">
        <v>212</v>
      </c>
      <c r="C47" s="20" t="s">
        <v>238</v>
      </c>
      <c r="E47" s="35">
        <f>SUMIFS('FY20 Actuals Pivot'!E:E,'FY20 Actuals Pivot'!D:D,C47,'FY20 Actuals Pivot'!A:A,$G$6,'FY20 Actuals Pivot'!B:B,"(blank)")</f>
        <v>0</v>
      </c>
      <c r="F47" s="36"/>
      <c r="G47" s="37">
        <f>SUMIFS('FY21 Budget Pivot'!D:D,'FY21 Budget Pivot'!C:C,C47,'FY21 Budget Pivot'!A:A,$G$6,'FY21 Budget Pivot'!B:B,"(blank)")</f>
        <v>0</v>
      </c>
      <c r="H47" s="36"/>
      <c r="I47" s="72">
        <v>0</v>
      </c>
      <c r="J47" s="63">
        <v>0.1575</v>
      </c>
    </row>
    <row r="48" spans="2:10" x14ac:dyDescent="0.2">
      <c r="B48" s="21" t="s">
        <v>212</v>
      </c>
      <c r="C48" s="20" t="s">
        <v>251</v>
      </c>
      <c r="E48" s="35">
        <f>SUMIFS('FY20 Actuals Pivot'!E:E,'FY20 Actuals Pivot'!D:D,C48,'FY20 Actuals Pivot'!A:A,$G$6,'FY20 Actuals Pivot'!B:B,"(blank)")</f>
        <v>0</v>
      </c>
      <c r="F48" s="36"/>
      <c r="G48" s="37">
        <f>SUMIFS('FY21 Budget Pivot'!D:D,'FY21 Budget Pivot'!C:C,C48,'FY21 Budget Pivot'!A:A,$G$6,'FY21 Budget Pivot'!B:B,"(blank)")</f>
        <v>0</v>
      </c>
      <c r="H48" s="36"/>
      <c r="I48" s="72">
        <v>0</v>
      </c>
      <c r="J48" s="63">
        <v>0.1575</v>
      </c>
    </row>
    <row r="49" spans="1:10" x14ac:dyDescent="0.2">
      <c r="B49" s="21" t="s">
        <v>212</v>
      </c>
      <c r="C49" s="20" t="s">
        <v>239</v>
      </c>
      <c r="E49" s="35">
        <f>SUMIFS('FY20 Actuals Pivot'!E:E,'FY20 Actuals Pivot'!D:D,C49,'FY20 Actuals Pivot'!A:A,$G$6,'FY20 Actuals Pivot'!B:B,"(blank)")</f>
        <v>0</v>
      </c>
      <c r="F49" s="36"/>
      <c r="G49" s="37">
        <f>SUMIFS('FY21 Budget Pivot'!D:D,'FY21 Budget Pivot'!C:C,C49,'FY21 Budget Pivot'!A:A,$G$6,'FY21 Budget Pivot'!B:B,"(blank)")</f>
        <v>0</v>
      </c>
      <c r="H49" s="36"/>
      <c r="I49" s="72">
        <v>0</v>
      </c>
      <c r="J49" s="63">
        <v>0.1575</v>
      </c>
    </row>
    <row r="50" spans="1:10" x14ac:dyDescent="0.2">
      <c r="B50" s="21" t="s">
        <v>212</v>
      </c>
      <c r="C50" s="20" t="s">
        <v>252</v>
      </c>
      <c r="E50" s="35">
        <f>SUMIFS('FY20 Actuals Pivot'!E:E,'FY20 Actuals Pivot'!D:D,C50,'FY20 Actuals Pivot'!A:A,$G$6,'FY20 Actuals Pivot'!B:B,"(blank)")</f>
        <v>0</v>
      </c>
      <c r="F50" s="36"/>
      <c r="G50" s="37">
        <f>SUMIFS('FY21 Budget Pivot'!D:D,'FY21 Budget Pivot'!C:C,C50,'FY21 Budget Pivot'!A:A,$G$6,'FY21 Budget Pivot'!B:B,"(blank)")</f>
        <v>0</v>
      </c>
      <c r="H50" s="36"/>
      <c r="I50" s="72">
        <v>0</v>
      </c>
      <c r="J50" s="63">
        <v>0.28999999999999998</v>
      </c>
    </row>
    <row r="51" spans="1:10" x14ac:dyDescent="0.2">
      <c r="B51" s="21" t="s">
        <v>212</v>
      </c>
      <c r="C51" s="20" t="s">
        <v>253</v>
      </c>
      <c r="E51" s="35">
        <f>SUMIFS('FY20 Actuals Pivot'!E:E,'FY20 Actuals Pivot'!D:D,C51,'FY20 Actuals Pivot'!A:A,$G$6,'FY20 Actuals Pivot'!B:B,"(blank)")</f>
        <v>0</v>
      </c>
      <c r="F51" s="36"/>
      <c r="G51" s="37">
        <f>SUMIFS('FY21 Budget Pivot'!D:D,'FY21 Budget Pivot'!C:C,C51,'FY21 Budget Pivot'!A:A,$G$6,'FY21 Budget Pivot'!B:B,"(blank)")</f>
        <v>0</v>
      </c>
      <c r="H51" s="36"/>
      <c r="I51" s="72">
        <v>0</v>
      </c>
      <c r="J51" s="63">
        <v>0.1575</v>
      </c>
    </row>
    <row r="52" spans="1:10" x14ac:dyDescent="0.2">
      <c r="B52" s="21" t="s">
        <v>212</v>
      </c>
      <c r="C52" s="20" t="s">
        <v>282</v>
      </c>
      <c r="E52" s="35">
        <f>SUMIFS('FY20 Actuals Pivot'!E:E,'FY20 Actuals Pivot'!D:D,C52,'FY20 Actuals Pivot'!A:A,$G$6,'FY20 Actuals Pivot'!B:B,"(blank)")</f>
        <v>0</v>
      </c>
      <c r="F52" s="36"/>
      <c r="G52" s="37">
        <f>SUMIFS('FY21 Budget Pivot'!D:D,'FY21 Budget Pivot'!C:C,C52,'FY21 Budget Pivot'!A:A,$G$6,'FY21 Budget Pivot'!B:B,"(blank)")</f>
        <v>0</v>
      </c>
      <c r="H52" s="36"/>
      <c r="I52" s="72">
        <v>0</v>
      </c>
    </row>
    <row r="53" spans="1:10" x14ac:dyDescent="0.2">
      <c r="B53" s="21" t="s">
        <v>212</v>
      </c>
      <c r="C53" s="20" t="s">
        <v>391</v>
      </c>
      <c r="E53" s="35">
        <f>SUMIFS('FY20 Actuals Pivot'!E:E,'FY20 Actuals Pivot'!D:D,C53,'FY20 Actuals Pivot'!A:A,$G$6,'FY20 Actuals Pivot'!B:B,"(blank)")</f>
        <v>0</v>
      </c>
      <c r="F53" s="36"/>
      <c r="G53" s="37">
        <f>SUMIFS('FY21 Budget Pivot'!D:D,'FY21 Budget Pivot'!C:C,C53,'FY21 Budget Pivot'!A:A,$G$6,'FY21 Budget Pivot'!B:B,"(blank)")</f>
        <v>0</v>
      </c>
      <c r="H53" s="36"/>
      <c r="I53" s="72">
        <v>0</v>
      </c>
    </row>
    <row r="54" spans="1:10" x14ac:dyDescent="0.2">
      <c r="B54" s="21" t="s">
        <v>212</v>
      </c>
      <c r="C54" s="20" t="s">
        <v>383</v>
      </c>
      <c r="E54" s="35">
        <f>SUMIFS('FY20 Actuals Pivot'!E:E,'FY20 Actuals Pivot'!D:D,C54,'FY20 Actuals Pivot'!A:A,$G$6,'FY20 Actuals Pivot'!B:B,"(blank)")</f>
        <v>0</v>
      </c>
      <c r="F54" s="36"/>
      <c r="G54" s="37">
        <f>SUMIFS('FY21 Budget Pivot'!D:D,'FY21 Budget Pivot'!C:C,C54,'FY21 Budget Pivot'!A:A,$G$6,'FY21 Budget Pivot'!B:B,"(blank)")</f>
        <v>0</v>
      </c>
      <c r="H54" s="36"/>
      <c r="I54" s="72">
        <v>0</v>
      </c>
    </row>
    <row r="55" spans="1:10" x14ac:dyDescent="0.2">
      <c r="B55" s="21" t="s">
        <v>212</v>
      </c>
      <c r="C55" s="20" t="s">
        <v>439</v>
      </c>
      <c r="E55" s="35">
        <f>SUMIFS('FY20 Actuals Pivot'!E:E,'FY20 Actuals Pivot'!D:D,C55,'FY20 Actuals Pivot'!A:A,$G$6,'FY20 Actuals Pivot'!B:B,"(blank)")</f>
        <v>0</v>
      </c>
      <c r="F55" s="36"/>
      <c r="G55" s="37">
        <f>SUMIFS('FY21 Budget Pivot'!D:D,'FY21 Budget Pivot'!C:C,C55,'FY21 Budget Pivot'!A:A,$G$6,'FY21 Budget Pivot'!B:B,"(blank)")</f>
        <v>0</v>
      </c>
      <c r="H55" s="36"/>
      <c r="I55" s="72">
        <v>0</v>
      </c>
    </row>
    <row r="56" spans="1:10" x14ac:dyDescent="0.2">
      <c r="A56" s="38"/>
      <c r="B56" s="38"/>
      <c r="C56" s="24"/>
      <c r="D56" s="38"/>
      <c r="E56" s="39"/>
      <c r="F56" s="40"/>
      <c r="G56" s="41"/>
      <c r="H56" s="40"/>
      <c r="I56" s="40"/>
    </row>
    <row r="57" spans="1:10" x14ac:dyDescent="0.2">
      <c r="C57" s="25"/>
      <c r="E57" s="42">
        <f>SUM(E8:E55)</f>
        <v>532141.65</v>
      </c>
      <c r="F57" s="36"/>
      <c r="G57" s="42">
        <f>SUM(G8:G55)</f>
        <v>462220.56</v>
      </c>
      <c r="H57" s="36"/>
      <c r="I57" s="42">
        <f>SUM(I8:I55)</f>
        <v>0</v>
      </c>
    </row>
    <row r="58" spans="1:10" x14ac:dyDescent="0.2">
      <c r="C58" s="25"/>
      <c r="E58" s="42"/>
      <c r="F58" s="36"/>
      <c r="G58" s="43"/>
      <c r="H58" s="36"/>
      <c r="I58" s="36"/>
    </row>
    <row r="59" spans="1:10" ht="25.5" x14ac:dyDescent="0.2">
      <c r="C59" s="25"/>
      <c r="E59" s="44" t="s">
        <v>56</v>
      </c>
      <c r="F59" s="45"/>
      <c r="G59" s="46" t="s">
        <v>53</v>
      </c>
      <c r="H59" s="45"/>
      <c r="I59" s="44" t="s">
        <v>52</v>
      </c>
    </row>
    <row r="60" spans="1:10" x14ac:dyDescent="0.2">
      <c r="A60" s="23" t="s">
        <v>11</v>
      </c>
      <c r="B60" s="23" t="s">
        <v>136</v>
      </c>
      <c r="C60" s="26" t="s">
        <v>4</v>
      </c>
      <c r="D60" s="38"/>
      <c r="E60" s="47"/>
      <c r="F60" s="48"/>
      <c r="G60" s="47"/>
      <c r="H60" s="48"/>
      <c r="I60" s="47"/>
    </row>
    <row r="61" spans="1:10" x14ac:dyDescent="0.2">
      <c r="A61" s="22"/>
      <c r="B61" s="49"/>
      <c r="C61" s="27"/>
      <c r="E61" s="36"/>
      <c r="F61" s="36"/>
      <c r="G61" s="36"/>
      <c r="H61" s="36"/>
      <c r="I61" s="36"/>
    </row>
    <row r="62" spans="1:10" x14ac:dyDescent="0.2">
      <c r="A62" s="22"/>
      <c r="B62" s="21" t="s">
        <v>967</v>
      </c>
      <c r="C62" s="57" t="s">
        <v>12</v>
      </c>
      <c r="E62" s="35">
        <f>SUMIFS('FY20 Actuals Pivot'!E:E,'FY20 Actuals Pivot'!C:C,C62,'FY20 Actuals Pivot'!A:A,$G$6,'FY20 Actuals Pivot'!B:B,"(blank)")</f>
        <v>0</v>
      </c>
      <c r="F62" s="36"/>
      <c r="G62" s="37">
        <f>SUMIFS('FY21 Budget Pivot'!D:D,'FY21 Budget Pivot'!C:C,C62,'FY21 Budget Pivot'!A:A,$G$6,'FY21 Budget Pivot'!B:B,"(blank)")</f>
        <v>0</v>
      </c>
      <c r="H62" s="36"/>
      <c r="I62" s="72">
        <v>0</v>
      </c>
    </row>
    <row r="63" spans="1:10" x14ac:dyDescent="0.2">
      <c r="A63" s="22"/>
      <c r="B63" s="21" t="s">
        <v>968</v>
      </c>
      <c r="C63" s="20" t="s">
        <v>453</v>
      </c>
      <c r="E63" s="35">
        <f>SUMIFS('FY20 Actuals Pivot'!E:E,'FY20 Actuals Pivot'!C:C,C63,'FY20 Actuals Pivot'!A:A,$G$6,'FY20 Actuals Pivot'!B:B,"(blank)")</f>
        <v>0</v>
      </c>
      <c r="F63" s="36"/>
      <c r="G63" s="37">
        <f>SUMIFS('FY21 Budget Pivot'!D:D,'FY21 Budget Pivot'!C:C,C63,'FY21 Budget Pivot'!A:A,$G$6,'FY21 Budget Pivot'!B:B,"(blank)")</f>
        <v>0</v>
      </c>
      <c r="H63" s="36"/>
      <c r="I63" s="72">
        <v>0</v>
      </c>
    </row>
    <row r="64" spans="1:10" x14ac:dyDescent="0.2">
      <c r="B64" s="50" t="s">
        <v>169</v>
      </c>
      <c r="C64" s="20" t="s">
        <v>964</v>
      </c>
      <c r="E64" s="35">
        <f>SUMIFS('FY20 Actuals Pivot'!E:E,'FY20 Actuals Pivot'!C:C,C64,'FY20 Actuals Pivot'!A:A,$G$6,'FY20 Actuals Pivot'!B:B,"(blank)")</f>
        <v>0</v>
      </c>
      <c r="F64" s="36"/>
      <c r="G64" s="37">
        <f>SUMIFS('FY21 Budget Pivot'!D:D,'FY21 Budget Pivot'!C:C,C64,'FY21 Budget Pivot'!A:A,$G$6,'FY21 Budget Pivot'!B:B,"(blank)")</f>
        <v>0</v>
      </c>
      <c r="H64" s="36"/>
      <c r="I64" s="72">
        <v>0</v>
      </c>
    </row>
    <row r="65" spans="1:9" x14ac:dyDescent="0.2">
      <c r="B65" s="21" t="s">
        <v>969</v>
      </c>
      <c r="C65" s="20" t="s">
        <v>695</v>
      </c>
      <c r="E65" s="35">
        <f>SUMIFS('FY20 Actuals Pivot'!E:E,'FY20 Actuals Pivot'!C:C,C65,'FY20 Actuals Pivot'!A:A,$G$6,'FY20 Actuals Pivot'!B:B,"(blank)")</f>
        <v>0</v>
      </c>
      <c r="F65" s="36"/>
      <c r="G65" s="37">
        <f>SUMIFS('FY21 Budget Pivot'!D:D,'FY21 Budget Pivot'!C:C,C65,'FY21 Budget Pivot'!A:A,$G$6,'FY21 Budget Pivot'!B:B,"(blank)")</f>
        <v>0</v>
      </c>
      <c r="H65" s="36"/>
      <c r="I65" s="72">
        <v>0</v>
      </c>
    </row>
    <row r="66" spans="1:9" x14ac:dyDescent="0.2">
      <c r="B66" s="21" t="s">
        <v>970</v>
      </c>
      <c r="C66" s="20" t="s">
        <v>546</v>
      </c>
      <c r="E66" s="35">
        <f>SUMIFS('FY20 Actuals Pivot'!E:E,'FY20 Actuals Pivot'!C:C,C66,'FY20 Actuals Pivot'!A:A,$G$6,'FY20 Actuals Pivot'!B:B,"(blank)")</f>
        <v>0</v>
      </c>
      <c r="F66" s="36"/>
      <c r="G66" s="37">
        <f>SUMIFS('FY21 Budget Pivot'!D:D,'FY21 Budget Pivot'!C:C,C66,'FY21 Budget Pivot'!A:A,$G$6,'FY21 Budget Pivot'!B:B,"(blank)")</f>
        <v>0</v>
      </c>
      <c r="H66" s="36"/>
      <c r="I66" s="72">
        <v>0</v>
      </c>
    </row>
    <row r="67" spans="1:9" x14ac:dyDescent="0.2">
      <c r="B67" s="50" t="s">
        <v>228</v>
      </c>
      <c r="C67" s="20" t="s">
        <v>13</v>
      </c>
      <c r="E67" s="35">
        <f>SUMIFS('FY20 Actuals Pivot'!E:E,'FY20 Actuals Pivot'!C:C,C67,'FY20 Actuals Pivot'!A:A,$G$6,'FY20 Actuals Pivot'!B:B,"(blank)")</f>
        <v>0</v>
      </c>
      <c r="F67" s="36"/>
      <c r="G67" s="37">
        <f>SUMIFS('FY21 Budget Pivot'!D:D,'FY21 Budget Pivot'!C:C,C67,'FY21 Budget Pivot'!A:A,$G$6,'FY21 Budget Pivot'!B:B,"(blank)")</f>
        <v>0</v>
      </c>
      <c r="H67" s="36"/>
      <c r="I67" s="72">
        <v>0</v>
      </c>
    </row>
    <row r="68" spans="1:9" x14ac:dyDescent="0.2">
      <c r="B68" s="50" t="s">
        <v>169</v>
      </c>
      <c r="C68" s="20" t="s">
        <v>561</v>
      </c>
      <c r="E68" s="35">
        <f>SUMIFS('FY20 Actuals Pivot'!E:E,'FY20 Actuals Pivot'!C:C,C68,'FY20 Actuals Pivot'!A:A,$G$6,'FY20 Actuals Pivot'!B:B,"(blank)")</f>
        <v>0</v>
      </c>
      <c r="F68" s="36"/>
      <c r="G68" s="37">
        <f>SUMIFS('FY21 Budget Pivot'!D:D,'FY21 Budget Pivot'!C:C,C68,'FY21 Budget Pivot'!A:A,$G$6,'FY21 Budget Pivot'!B:B,"(blank)")</f>
        <v>0</v>
      </c>
      <c r="H68" s="36"/>
      <c r="I68" s="72">
        <v>0</v>
      </c>
    </row>
    <row r="69" spans="1:9" x14ac:dyDescent="0.2">
      <c r="B69" s="50" t="s">
        <v>229</v>
      </c>
      <c r="C69" s="20" t="s">
        <v>14</v>
      </c>
      <c r="E69" s="35">
        <f>SUMIFS('FY20 Actuals Pivot'!E:E,'FY20 Actuals Pivot'!C:C,C69,'FY20 Actuals Pivot'!A:A,$G$6,'FY20 Actuals Pivot'!B:B,"(blank)")</f>
        <v>0</v>
      </c>
      <c r="F69" s="36"/>
      <c r="G69" s="37">
        <f>SUMIFS('FY21 Budget Pivot'!D:D,'FY21 Budget Pivot'!C:C,C69,'FY21 Budget Pivot'!A:A,$G$6,'FY21 Budget Pivot'!B:B,"(blank)")</f>
        <v>0</v>
      </c>
      <c r="H69" s="36"/>
      <c r="I69" s="72">
        <v>0</v>
      </c>
    </row>
    <row r="70" spans="1:9" x14ac:dyDescent="0.2">
      <c r="B70" s="50" t="s">
        <v>230</v>
      </c>
      <c r="C70" s="20" t="s">
        <v>15</v>
      </c>
      <c r="E70" s="35">
        <f>SUMIFS('FY20 Actuals Pivot'!E:E,'FY20 Actuals Pivot'!C:C,C70,'FY20 Actuals Pivot'!A:A,$G$6,'FY20 Actuals Pivot'!B:B,"(blank)")</f>
        <v>0</v>
      </c>
      <c r="F70" s="36"/>
      <c r="G70" s="37">
        <f>SUMIFS('FY21 Budget Pivot'!D:D,'FY21 Budget Pivot'!C:C,C70,'FY21 Budget Pivot'!A:A,$G$6,'FY21 Budget Pivot'!B:B,"(blank)")</f>
        <v>0</v>
      </c>
      <c r="H70" s="36"/>
      <c r="I70" s="72">
        <v>0</v>
      </c>
    </row>
    <row r="71" spans="1:9" x14ac:dyDescent="0.2">
      <c r="B71" s="50" t="s">
        <v>209</v>
      </c>
      <c r="C71" s="20" t="s">
        <v>16</v>
      </c>
      <c r="E71" s="35">
        <f>SUMIFS('FY20 Actuals Pivot'!E:E,'FY20 Actuals Pivot'!C:C,C71,'FY20 Actuals Pivot'!A:A,$G$6,'FY20 Actuals Pivot'!B:B,"(blank)")</f>
        <v>0</v>
      </c>
      <c r="F71" s="36"/>
      <c r="G71" s="37">
        <f>SUMIFS('FY21 Budget Pivot'!D:D,'FY21 Budget Pivot'!C:C,C71,'FY21 Budget Pivot'!A:A,$G$6,'FY21 Budget Pivot'!B:B,"(blank)")</f>
        <v>0</v>
      </c>
      <c r="H71" s="36"/>
      <c r="I71" s="72">
        <v>0</v>
      </c>
    </row>
    <row r="72" spans="1:9" x14ac:dyDescent="0.2">
      <c r="B72" s="50" t="s">
        <v>231</v>
      </c>
      <c r="C72" s="20" t="s">
        <v>17</v>
      </c>
      <c r="E72" s="35">
        <f>SUMIFS('FY20 Actuals Pivot'!E:E,'FY20 Actuals Pivot'!C:C,C72,'FY20 Actuals Pivot'!A:A,$G$6,'FY20 Actuals Pivot'!B:B,"(blank)")</f>
        <v>0</v>
      </c>
      <c r="F72" s="36"/>
      <c r="G72" s="37">
        <f>SUMIFS('FY21 Budget Pivot'!D:D,'FY21 Budget Pivot'!C:C,C72,'FY21 Budget Pivot'!A:A,$G$6,'FY21 Budget Pivot'!B:B,"(blank)")</f>
        <v>0</v>
      </c>
      <c r="H72" s="36"/>
      <c r="I72" s="72">
        <v>0</v>
      </c>
    </row>
    <row r="73" spans="1:9" x14ac:dyDescent="0.2">
      <c r="B73" s="50" t="s">
        <v>971</v>
      </c>
      <c r="C73" s="20" t="s">
        <v>461</v>
      </c>
      <c r="E73" s="35">
        <f>SUMIFS('FY20 Actuals Pivot'!E:E,'FY20 Actuals Pivot'!C:C,C73,'FY20 Actuals Pivot'!A:A,$G$6,'FY20 Actuals Pivot'!B:B,"(blank)")</f>
        <v>0</v>
      </c>
      <c r="F73" s="36"/>
      <c r="G73" s="37">
        <f>SUMIFS('FY21 Budget Pivot'!D:D,'FY21 Budget Pivot'!C:C,C73,'FY21 Budget Pivot'!A:A,$G$6,'FY21 Budget Pivot'!B:B,"(blank)")</f>
        <v>0</v>
      </c>
      <c r="H73" s="36"/>
      <c r="I73" s="72">
        <v>0</v>
      </c>
    </row>
    <row r="74" spans="1:9" x14ac:dyDescent="0.2">
      <c r="B74" s="50" t="s">
        <v>163</v>
      </c>
      <c r="C74" s="20" t="s">
        <v>222</v>
      </c>
      <c r="E74" s="35">
        <f>SUMIFS('FY20 Actuals Pivot'!E:E,'FY20 Actuals Pivot'!C:C,C74,'FY20 Actuals Pivot'!A:A,$G$6,'FY20 Actuals Pivot'!B:B,"(blank)")</f>
        <v>2648.37</v>
      </c>
      <c r="F74" s="36"/>
      <c r="G74" s="37">
        <f>SUMIFS('FY21 Budget Pivot'!D:D,'FY21 Budget Pivot'!C:C,C74,'FY21 Budget Pivot'!A:A,$G$6,'FY21 Budget Pivot'!B:B,"(blank)")</f>
        <v>0</v>
      </c>
      <c r="H74" s="36"/>
      <c r="I74" s="72">
        <v>0</v>
      </c>
    </row>
    <row r="75" spans="1:9" x14ac:dyDescent="0.2">
      <c r="A75" s="28"/>
      <c r="B75" s="50" t="s">
        <v>172</v>
      </c>
      <c r="C75" s="20" t="s">
        <v>19</v>
      </c>
      <c r="D75" s="28"/>
      <c r="E75" s="35">
        <f>SUMIFS('FY20 Actuals Pivot'!E:E,'FY20 Actuals Pivot'!C:C,C75,'FY20 Actuals Pivot'!A:A,$G$6,'FY20 Actuals Pivot'!B:B,"(blank)")</f>
        <v>20</v>
      </c>
      <c r="F75" s="36"/>
      <c r="G75" s="37">
        <f>SUMIFS('FY21 Budget Pivot'!D:D,'FY21 Budget Pivot'!C:C,C75,'FY21 Budget Pivot'!A:A,$G$6,'FY21 Budget Pivot'!B:B,"(blank)")</f>
        <v>0</v>
      </c>
      <c r="H75" s="36"/>
      <c r="I75" s="72">
        <v>0</v>
      </c>
    </row>
    <row r="76" spans="1:9" x14ac:dyDescent="0.2">
      <c r="B76" s="51" t="s">
        <v>966</v>
      </c>
      <c r="C76" s="20" t="s">
        <v>658</v>
      </c>
      <c r="E76" s="35">
        <f>SUMIFS('FY20 Actuals Pivot'!E:E,'FY20 Actuals Pivot'!C:C,C76,'FY20 Actuals Pivot'!A:A,$G$6,'FY20 Actuals Pivot'!B:B,"(blank)")</f>
        <v>0</v>
      </c>
      <c r="F76" s="36"/>
      <c r="G76" s="37">
        <f>SUMIFS('FY21 Budget Pivot'!D:D,'FY21 Budget Pivot'!C:C,C76,'FY21 Budget Pivot'!A:A,$G$6,'FY21 Budget Pivot'!B:B,"(blank)")</f>
        <v>0</v>
      </c>
      <c r="H76" s="36"/>
      <c r="I76" s="72">
        <v>0</v>
      </c>
    </row>
    <row r="77" spans="1:9" x14ac:dyDescent="0.2">
      <c r="B77" s="51" t="s">
        <v>965</v>
      </c>
      <c r="C77" s="20" t="s">
        <v>208</v>
      </c>
      <c r="E77" s="35">
        <f>SUMIFS('FY20 Actuals Pivot'!E:E,'FY20 Actuals Pivot'!C:C,C77,'FY20 Actuals Pivot'!A:A,$G$6,'FY20 Actuals Pivot'!B:B,"(blank)")</f>
        <v>0</v>
      </c>
      <c r="F77" s="36"/>
      <c r="G77" s="37">
        <f>SUMIFS('FY21 Budget Pivot'!D:D,'FY21 Budget Pivot'!C:C,C77,'FY21 Budget Pivot'!A:A,$G$6,'FY21 Budget Pivot'!B:B,"(blank)")</f>
        <v>0</v>
      </c>
      <c r="H77" s="36"/>
      <c r="I77" s="72">
        <v>0</v>
      </c>
    </row>
    <row r="78" spans="1:9" x14ac:dyDescent="0.2">
      <c r="B78" s="50" t="s">
        <v>819</v>
      </c>
      <c r="C78" s="20" t="s">
        <v>20</v>
      </c>
      <c r="E78" s="35">
        <f>SUMIFS('FY20 Actuals Pivot'!E:E,'FY20 Actuals Pivot'!C:C,C78,'FY20 Actuals Pivot'!A:A,$G$6,'FY20 Actuals Pivot'!B:B,"(blank)")</f>
        <v>0</v>
      </c>
      <c r="F78" s="36"/>
      <c r="G78" s="37">
        <f>SUMIFS('FY21 Budget Pivot'!D:D,'FY21 Budget Pivot'!C:C,C78,'FY21 Budget Pivot'!A:A,$G$6,'FY21 Budget Pivot'!B:B,"(blank)")</f>
        <v>0</v>
      </c>
      <c r="H78" s="36"/>
      <c r="I78" s="72">
        <v>0</v>
      </c>
    </row>
    <row r="79" spans="1:9" x14ac:dyDescent="0.2">
      <c r="B79" s="50" t="s">
        <v>816</v>
      </c>
      <c r="C79" s="20" t="s">
        <v>21</v>
      </c>
      <c r="E79" s="35">
        <f>SUMIFS('FY20 Actuals Pivot'!E:E,'FY20 Actuals Pivot'!C:C,C79,'FY20 Actuals Pivot'!A:A,$G$6,'FY20 Actuals Pivot'!B:B,"(blank)")</f>
        <v>0</v>
      </c>
      <c r="F79" s="36"/>
      <c r="G79" s="37">
        <f>SUMIFS('FY21 Budget Pivot'!D:D,'FY21 Budget Pivot'!C:C,C79,'FY21 Budget Pivot'!A:A,$G$6,'FY21 Budget Pivot'!B:B,"(blank)")</f>
        <v>0</v>
      </c>
      <c r="H79" s="36"/>
      <c r="I79" s="72">
        <v>0</v>
      </c>
    </row>
    <row r="80" spans="1:9" x14ac:dyDescent="0.2">
      <c r="B80" s="50" t="s">
        <v>235</v>
      </c>
      <c r="C80" s="20" t="s">
        <v>283</v>
      </c>
      <c r="E80" s="35">
        <f>SUMIFS('FY20 Actuals Pivot'!E:E,'FY20 Actuals Pivot'!C:C,C80,'FY20 Actuals Pivot'!A:A,$G$6,'FY20 Actuals Pivot'!B:B,"(blank)")</f>
        <v>0</v>
      </c>
      <c r="F80" s="36"/>
      <c r="G80" s="37">
        <f>SUMIFS('FY21 Budget Pivot'!D:D,'FY21 Budget Pivot'!C:C,C80,'FY21 Budget Pivot'!A:A,$G$6,'FY21 Budget Pivot'!B:B,"(blank)")</f>
        <v>0</v>
      </c>
      <c r="H80" s="36"/>
      <c r="I80" s="72">
        <v>0</v>
      </c>
    </row>
    <row r="81" spans="2:9" x14ac:dyDescent="0.2">
      <c r="B81" s="50" t="s">
        <v>809</v>
      </c>
      <c r="C81" s="20" t="s">
        <v>485</v>
      </c>
      <c r="E81" s="35">
        <f>SUMIFS('FY20 Actuals Pivot'!E:E,'FY20 Actuals Pivot'!C:C,C81,'FY20 Actuals Pivot'!A:A,$G$6,'FY20 Actuals Pivot'!B:B,"(blank)")</f>
        <v>0</v>
      </c>
      <c r="F81" s="36"/>
      <c r="G81" s="37">
        <f>SUMIFS('FY21 Budget Pivot'!D:D,'FY21 Budget Pivot'!C:C,C81,'FY21 Budget Pivot'!A:A,$G$6,'FY21 Budget Pivot'!B:B,"(blank)")</f>
        <v>0</v>
      </c>
      <c r="H81" s="36"/>
      <c r="I81" s="72">
        <v>0</v>
      </c>
    </row>
    <row r="82" spans="2:9" x14ac:dyDescent="0.2">
      <c r="B82" s="50" t="s">
        <v>178</v>
      </c>
      <c r="C82" s="20" t="s">
        <v>23</v>
      </c>
      <c r="E82" s="35">
        <f>SUMIFS('FY20 Actuals Pivot'!E:E,'FY20 Actuals Pivot'!C:C,C82,'FY20 Actuals Pivot'!A:A,$G$6,'FY20 Actuals Pivot'!B:B,"(blank)")</f>
        <v>0</v>
      </c>
      <c r="F82" s="36"/>
      <c r="G82" s="37">
        <f>SUMIFS('FY21 Budget Pivot'!D:D,'FY21 Budget Pivot'!C:C,C82,'FY21 Budget Pivot'!A:A,$G$6,'FY21 Budget Pivot'!B:B,"(blank)")</f>
        <v>0</v>
      </c>
      <c r="H82" s="36"/>
      <c r="I82" s="72">
        <v>0</v>
      </c>
    </row>
    <row r="83" spans="2:9" x14ac:dyDescent="0.2">
      <c r="B83" s="50" t="s">
        <v>169</v>
      </c>
      <c r="C83" s="20" t="s">
        <v>422</v>
      </c>
      <c r="E83" s="35">
        <f>SUMIFS('FY20 Actuals Pivot'!E:E,'FY20 Actuals Pivot'!C:C,C83,'FY20 Actuals Pivot'!A:A,$G$6,'FY20 Actuals Pivot'!B:B,"(blank)")</f>
        <v>0</v>
      </c>
      <c r="F83" s="36"/>
      <c r="G83" s="37">
        <f>SUMIFS('FY21 Budget Pivot'!D:D,'FY21 Budget Pivot'!C:C,C83,'FY21 Budget Pivot'!A:A,$G$6,'FY21 Budget Pivot'!B:B,"(blank)")</f>
        <v>0</v>
      </c>
      <c r="H83" s="36"/>
      <c r="I83" s="72">
        <v>0</v>
      </c>
    </row>
    <row r="84" spans="2:9" x14ac:dyDescent="0.2">
      <c r="B84" s="50" t="s">
        <v>810</v>
      </c>
      <c r="C84" s="20" t="s">
        <v>466</v>
      </c>
      <c r="E84" s="35">
        <f>SUMIFS('FY20 Actuals Pivot'!E:E,'FY20 Actuals Pivot'!C:C,C84,'FY20 Actuals Pivot'!A:A,$G$6,'FY20 Actuals Pivot'!B:B,"(blank)")</f>
        <v>0</v>
      </c>
      <c r="F84" s="36"/>
      <c r="G84" s="37">
        <f>SUMIFS('FY21 Budget Pivot'!D:D,'FY21 Budget Pivot'!C:C,C84,'FY21 Budget Pivot'!A:A,$G$6,'FY21 Budget Pivot'!B:B,"(blank)")</f>
        <v>0</v>
      </c>
      <c r="H84" s="36"/>
      <c r="I84" s="72">
        <v>0</v>
      </c>
    </row>
    <row r="85" spans="2:9" x14ac:dyDescent="0.2">
      <c r="B85" s="50" t="s">
        <v>157</v>
      </c>
      <c r="C85" s="20" t="s">
        <v>36</v>
      </c>
      <c r="E85" s="35">
        <f>SUMIFS('FY20 Actuals Pivot'!E:E,'FY20 Actuals Pivot'!C:C,C85,'FY20 Actuals Pivot'!A:A,$G$6,'FY20 Actuals Pivot'!B:B,"(blank)")</f>
        <v>240</v>
      </c>
      <c r="F85" s="36"/>
      <c r="G85" s="37">
        <f>SUMIFS('FY21 Budget Pivot'!D:D,'FY21 Budget Pivot'!C:C,C85,'FY21 Budget Pivot'!A:A,$G$6,'FY21 Budget Pivot'!B:B,"(blank)")</f>
        <v>0</v>
      </c>
      <c r="H85" s="36"/>
      <c r="I85" s="72">
        <v>0</v>
      </c>
    </row>
    <row r="86" spans="2:9" x14ac:dyDescent="0.2">
      <c r="B86" s="50" t="s">
        <v>811</v>
      </c>
      <c r="C86" s="20" t="s">
        <v>460</v>
      </c>
      <c r="E86" s="35">
        <f>SUMIFS('FY20 Actuals Pivot'!E:E,'FY20 Actuals Pivot'!C:C,C86,'FY20 Actuals Pivot'!A:A,$G$6,'FY20 Actuals Pivot'!B:B,"(blank)")</f>
        <v>0</v>
      </c>
      <c r="F86" s="36"/>
      <c r="G86" s="37">
        <f>SUMIFS('FY21 Budget Pivot'!D:D,'FY21 Budget Pivot'!C:C,C86,'FY21 Budget Pivot'!A:A,$G$6,'FY21 Budget Pivot'!B:B,"(blank)")</f>
        <v>0</v>
      </c>
      <c r="H86" s="36"/>
      <c r="I86" s="72">
        <v>0</v>
      </c>
    </row>
    <row r="87" spans="2:9" x14ac:dyDescent="0.2">
      <c r="B87" s="50" t="s">
        <v>176</v>
      </c>
      <c r="C87" s="20" t="s">
        <v>214</v>
      </c>
      <c r="E87" s="35">
        <f>SUMIFS('FY20 Actuals Pivot'!E:E,'FY20 Actuals Pivot'!C:C,C87,'FY20 Actuals Pivot'!A:A,$G$6,'FY20 Actuals Pivot'!B:B,"(blank)")</f>
        <v>0</v>
      </c>
      <c r="F87" s="36"/>
      <c r="G87" s="37">
        <f>SUMIFS('FY21 Budget Pivot'!D:D,'FY21 Budget Pivot'!C:C,C87,'FY21 Budget Pivot'!A:A,$G$6,'FY21 Budget Pivot'!B:B,"(blank)")</f>
        <v>0</v>
      </c>
      <c r="H87" s="36"/>
      <c r="I87" s="72">
        <v>0</v>
      </c>
    </row>
    <row r="88" spans="2:9" x14ac:dyDescent="0.2">
      <c r="B88" s="50" t="s">
        <v>169</v>
      </c>
      <c r="C88" s="20" t="s">
        <v>489</v>
      </c>
      <c r="E88" s="35">
        <f>SUMIFS('FY20 Actuals Pivot'!E:E,'FY20 Actuals Pivot'!C:C,C88,'FY20 Actuals Pivot'!A:A,$G$6,'FY20 Actuals Pivot'!B:B,"(blank)")</f>
        <v>0</v>
      </c>
      <c r="F88" s="36"/>
      <c r="G88" s="37">
        <f>SUMIFS('FY21 Budget Pivot'!D:D,'FY21 Budget Pivot'!C:C,C88,'FY21 Budget Pivot'!A:A,$G$6,'FY21 Budget Pivot'!B:B,"(blank)")</f>
        <v>0</v>
      </c>
      <c r="H88" s="36"/>
      <c r="I88" s="72">
        <v>0</v>
      </c>
    </row>
    <row r="89" spans="2:9" x14ac:dyDescent="0.2">
      <c r="B89" s="50" t="s">
        <v>169</v>
      </c>
      <c r="C89" s="20" t="s">
        <v>170</v>
      </c>
      <c r="E89" s="35">
        <f>SUMIFS('FY20 Actuals Pivot'!E:E,'FY20 Actuals Pivot'!C:C,C89,'FY20 Actuals Pivot'!A:A,$G$6,'FY20 Actuals Pivot'!B:B,"(blank)")</f>
        <v>0</v>
      </c>
      <c r="F89" s="36"/>
      <c r="G89" s="37">
        <f>SUMIFS('FY21 Budget Pivot'!D:D,'FY21 Budget Pivot'!C:C,C89,'FY21 Budget Pivot'!A:A,$G$6,'FY21 Budget Pivot'!B:B,"(blank)")</f>
        <v>0</v>
      </c>
      <c r="H89" s="36"/>
      <c r="I89" s="72">
        <v>0</v>
      </c>
    </row>
    <row r="90" spans="2:9" x14ac:dyDescent="0.2">
      <c r="B90" s="50" t="s">
        <v>169</v>
      </c>
      <c r="C90" s="20" t="s">
        <v>173</v>
      </c>
      <c r="E90" s="35">
        <f>SUMIFS('FY20 Actuals Pivot'!E:E,'FY20 Actuals Pivot'!C:C,C90,'FY20 Actuals Pivot'!A:A,$G$6,'FY20 Actuals Pivot'!B:B,"(blank)")</f>
        <v>0</v>
      </c>
      <c r="F90" s="36"/>
      <c r="G90" s="37">
        <f>SUMIFS('FY21 Budget Pivot'!D:D,'FY21 Budget Pivot'!C:C,C90,'FY21 Budget Pivot'!A:A,$G$6,'FY21 Budget Pivot'!B:B,"(blank)")</f>
        <v>0</v>
      </c>
      <c r="H90" s="36"/>
      <c r="I90" s="72">
        <v>0</v>
      </c>
    </row>
    <row r="91" spans="2:9" x14ac:dyDescent="0.2">
      <c r="B91" s="50" t="s">
        <v>148</v>
      </c>
      <c r="C91" s="20" t="s">
        <v>24</v>
      </c>
      <c r="E91" s="35">
        <f>SUMIFS('FY20 Actuals Pivot'!E:E,'FY20 Actuals Pivot'!C:C,C91,'FY20 Actuals Pivot'!A:A,$G$6,'FY20 Actuals Pivot'!B:B,"(blank)")</f>
        <v>0</v>
      </c>
      <c r="F91" s="36"/>
      <c r="G91" s="37">
        <f>SUMIFS('FY21 Budget Pivot'!D:D,'FY21 Budget Pivot'!C:C,C91,'FY21 Budget Pivot'!A:A,$G$6,'FY21 Budget Pivot'!B:B,"(blank)")</f>
        <v>0</v>
      </c>
      <c r="H91" s="36"/>
      <c r="I91" s="72">
        <v>0</v>
      </c>
    </row>
    <row r="92" spans="2:9" x14ac:dyDescent="0.2">
      <c r="B92" s="50" t="s">
        <v>812</v>
      </c>
      <c r="C92" s="20" t="s">
        <v>557</v>
      </c>
      <c r="E92" s="35">
        <f>SUMIFS('FY20 Actuals Pivot'!E:E,'FY20 Actuals Pivot'!C:C,C92,'FY20 Actuals Pivot'!A:A,$G$6,'FY20 Actuals Pivot'!B:B,"(blank)")</f>
        <v>0</v>
      </c>
      <c r="F92" s="36"/>
      <c r="G92" s="37">
        <f>SUMIFS('FY21 Budget Pivot'!D:D,'FY21 Budget Pivot'!C:C,C92,'FY21 Budget Pivot'!A:A,$G$6,'FY21 Budget Pivot'!B:B,"(blank)")</f>
        <v>0</v>
      </c>
      <c r="H92" s="36"/>
      <c r="I92" s="72">
        <v>0</v>
      </c>
    </row>
    <row r="93" spans="2:9" x14ac:dyDescent="0.2">
      <c r="B93" s="50" t="s">
        <v>153</v>
      </c>
      <c r="C93" s="20" t="s">
        <v>26</v>
      </c>
      <c r="E93" s="35">
        <f>SUMIFS('FY20 Actuals Pivot'!E:E,'FY20 Actuals Pivot'!C:C,C93,'FY20 Actuals Pivot'!A:A,$G$6,'FY20 Actuals Pivot'!B:B,"(blank)")</f>
        <v>0</v>
      </c>
      <c r="F93" s="36"/>
      <c r="G93" s="37">
        <f>SUMIFS('FY21 Budget Pivot'!D:D,'FY21 Budget Pivot'!C:C,C93,'FY21 Budget Pivot'!A:A,$G$6,'FY21 Budget Pivot'!B:B,"(blank)")</f>
        <v>0</v>
      </c>
      <c r="H93" s="36"/>
      <c r="I93" s="72">
        <v>0</v>
      </c>
    </row>
    <row r="94" spans="2:9" x14ac:dyDescent="0.2">
      <c r="B94" s="50" t="s">
        <v>232</v>
      </c>
      <c r="C94" s="20" t="s">
        <v>27</v>
      </c>
      <c r="E94" s="35">
        <f>SUMIFS('FY20 Actuals Pivot'!E:E,'FY20 Actuals Pivot'!C:C,C94,'FY20 Actuals Pivot'!A:A,$G$6,'FY20 Actuals Pivot'!B:B,"(blank)")</f>
        <v>0</v>
      </c>
      <c r="F94" s="36"/>
      <c r="G94" s="37">
        <f>SUMIFS('FY21 Budget Pivot'!D:D,'FY21 Budget Pivot'!C:C,C94,'FY21 Budget Pivot'!A:A,$G$6,'FY21 Budget Pivot'!B:B,"(blank)")</f>
        <v>0</v>
      </c>
      <c r="H94" s="36"/>
      <c r="I94" s="72">
        <v>0</v>
      </c>
    </row>
    <row r="95" spans="2:9" x14ac:dyDescent="0.2">
      <c r="B95" s="50" t="s">
        <v>161</v>
      </c>
      <c r="C95" s="20" t="s">
        <v>29</v>
      </c>
      <c r="E95" s="35">
        <f>SUMIFS('FY20 Actuals Pivot'!E:E,'FY20 Actuals Pivot'!C:C,C95,'FY20 Actuals Pivot'!A:A,$G$6,'FY20 Actuals Pivot'!B:B,"(blank)")</f>
        <v>0</v>
      </c>
      <c r="F95" s="36"/>
      <c r="G95" s="37">
        <f>SUMIFS('FY21 Budget Pivot'!D:D,'FY21 Budget Pivot'!C:C,C95,'FY21 Budget Pivot'!A:A,$G$6,'FY21 Budget Pivot'!B:B,"(blank)")</f>
        <v>0</v>
      </c>
      <c r="H95" s="36"/>
      <c r="I95" s="72">
        <v>0</v>
      </c>
    </row>
    <row r="96" spans="2:9" x14ac:dyDescent="0.2">
      <c r="B96" s="50" t="s">
        <v>188</v>
      </c>
      <c r="C96" s="20" t="s">
        <v>30</v>
      </c>
      <c r="E96" s="35">
        <f>SUMIFS('FY20 Actuals Pivot'!E:E,'FY20 Actuals Pivot'!C:C,C96,'FY20 Actuals Pivot'!A:A,$G$6,'FY20 Actuals Pivot'!B:B,"(blank)")</f>
        <v>0</v>
      </c>
      <c r="F96" s="36"/>
      <c r="G96" s="37">
        <f>SUMIFS('FY21 Budget Pivot'!D:D,'FY21 Budget Pivot'!C:C,C96,'FY21 Budget Pivot'!A:A,$G$6,'FY21 Budget Pivot'!B:B,"(blank)")</f>
        <v>0</v>
      </c>
      <c r="H96" s="36"/>
      <c r="I96" s="72">
        <v>0</v>
      </c>
    </row>
    <row r="97" spans="1:9" x14ac:dyDescent="0.2">
      <c r="B97" s="50" t="s">
        <v>169</v>
      </c>
      <c r="C97" s="20" t="s">
        <v>463</v>
      </c>
      <c r="E97" s="35">
        <f>SUMIFS('FY20 Actuals Pivot'!E:E,'FY20 Actuals Pivot'!C:C,C97,'FY20 Actuals Pivot'!A:A,$G$6,'FY20 Actuals Pivot'!B:B,"(blank)")</f>
        <v>0</v>
      </c>
      <c r="F97" s="36"/>
      <c r="G97" s="37">
        <f>SUMIFS('FY21 Budget Pivot'!D:D,'FY21 Budget Pivot'!C:C,C97,'FY21 Budget Pivot'!A:A,$G$6,'FY21 Budget Pivot'!B:B,"(blank)")</f>
        <v>0</v>
      </c>
      <c r="H97" s="36"/>
      <c r="I97" s="72">
        <v>0</v>
      </c>
    </row>
    <row r="98" spans="1:9" x14ac:dyDescent="0.2">
      <c r="B98" s="50" t="s">
        <v>233</v>
      </c>
      <c r="C98" s="20" t="s">
        <v>31</v>
      </c>
      <c r="E98" s="35">
        <f>SUMIFS('FY20 Actuals Pivot'!E:E,'FY20 Actuals Pivot'!C:C,C98,'FY20 Actuals Pivot'!A:A,$G$6,'FY20 Actuals Pivot'!B:B,"(blank)")</f>
        <v>0</v>
      </c>
      <c r="F98" s="36"/>
      <c r="G98" s="37">
        <f>SUMIFS('FY21 Budget Pivot'!D:D,'FY21 Budget Pivot'!C:C,C98,'FY21 Budget Pivot'!A:A,$G$6,'FY21 Budget Pivot'!B:B,"(blank)")</f>
        <v>0</v>
      </c>
      <c r="H98" s="36"/>
      <c r="I98" s="72">
        <v>0</v>
      </c>
    </row>
    <row r="99" spans="1:9" x14ac:dyDescent="0.2">
      <c r="B99" s="50" t="s">
        <v>234</v>
      </c>
      <c r="C99" s="20" t="s">
        <v>32</v>
      </c>
      <c r="E99" s="35">
        <f>SUMIFS('FY20 Actuals Pivot'!E:E,'FY20 Actuals Pivot'!C:C,C99,'FY20 Actuals Pivot'!A:A,$G$6,'FY20 Actuals Pivot'!B:B,"(blank)")</f>
        <v>0</v>
      </c>
      <c r="F99" s="36"/>
      <c r="G99" s="37">
        <f>SUMIFS('FY21 Budget Pivot'!D:D,'FY21 Budget Pivot'!C:C,C99,'FY21 Budget Pivot'!A:A,$G$6,'FY21 Budget Pivot'!B:B,"(blank)")</f>
        <v>0</v>
      </c>
      <c r="H99" s="36"/>
      <c r="I99" s="72">
        <v>0</v>
      </c>
    </row>
    <row r="100" spans="1:9" x14ac:dyDescent="0.2">
      <c r="B100" s="50" t="s">
        <v>972</v>
      </c>
      <c r="C100" s="20" t="s">
        <v>617</v>
      </c>
      <c r="E100" s="35">
        <f>SUMIFS('FY20 Actuals Pivot'!E:E,'FY20 Actuals Pivot'!C:C,C100,'FY20 Actuals Pivot'!A:A,$G$6,'FY20 Actuals Pivot'!B:B,"(blank)")</f>
        <v>0</v>
      </c>
      <c r="F100" s="36"/>
      <c r="G100" s="37">
        <f>SUMIFS('FY21 Budget Pivot'!D:D,'FY21 Budget Pivot'!C:C,C100,'FY21 Budget Pivot'!A:A,$G$6,'FY21 Budget Pivot'!B:B,"(blank)")</f>
        <v>0</v>
      </c>
      <c r="H100" s="36"/>
      <c r="I100" s="72">
        <v>0</v>
      </c>
    </row>
    <row r="101" spans="1:9" x14ac:dyDescent="0.2">
      <c r="B101" s="50" t="s">
        <v>169</v>
      </c>
      <c r="C101" s="20" t="s">
        <v>33</v>
      </c>
      <c r="E101" s="35">
        <f>SUMIFS('FY20 Actuals Pivot'!E:E,'FY20 Actuals Pivot'!C:C,C101,'FY20 Actuals Pivot'!A:A,$G$6,'FY20 Actuals Pivot'!B:B,"(blank)")</f>
        <v>231.64000000000001</v>
      </c>
      <c r="F101" s="36"/>
      <c r="G101" s="37">
        <f>SUMIFS('FY21 Budget Pivot'!D:D,'FY21 Budget Pivot'!C:C,C101,'FY21 Budget Pivot'!A:A,$G$6,'FY21 Budget Pivot'!B:B,"(blank)")</f>
        <v>0</v>
      </c>
      <c r="H101" s="36"/>
      <c r="I101" s="53"/>
    </row>
    <row r="102" spans="1:9" x14ac:dyDescent="0.2">
      <c r="B102" s="50" t="s">
        <v>910</v>
      </c>
      <c r="C102" s="20" t="s">
        <v>503</v>
      </c>
      <c r="E102" s="35">
        <f>SUMIFS('FY20 Actuals Pivot'!E:E,'FY20 Actuals Pivot'!C:C,C102,'FY20 Actuals Pivot'!A:A,$G$6,'FY20 Actuals Pivot'!B:B,"(blank)")</f>
        <v>0</v>
      </c>
      <c r="F102" s="36"/>
      <c r="G102" s="37">
        <f>SUMIFS('FY21 Budget Pivot'!D:D,'FY21 Budget Pivot'!C:C,C102,'FY21 Budget Pivot'!A:A,$G$6,'FY21 Budget Pivot'!B:B,"(blank)")</f>
        <v>0</v>
      </c>
      <c r="H102" s="36"/>
      <c r="I102" s="72">
        <v>0</v>
      </c>
    </row>
    <row r="103" spans="1:9" x14ac:dyDescent="0.2">
      <c r="B103" s="50" t="s">
        <v>169</v>
      </c>
      <c r="C103" s="20" t="s">
        <v>403</v>
      </c>
      <c r="E103" s="35">
        <f>SUMIFS('FY20 Actuals Pivot'!E:E,'FY20 Actuals Pivot'!C:C,C103,'FY20 Actuals Pivot'!A:A,$G$6,'FY20 Actuals Pivot'!B:B,"(blank)")</f>
        <v>0</v>
      </c>
      <c r="F103" s="36"/>
      <c r="G103" s="37">
        <f>SUMIFS('FY21 Budget Pivot'!D:D,'FY21 Budget Pivot'!C:C,C103,'FY21 Budget Pivot'!A:A,$G$6,'FY21 Budget Pivot'!B:B,"(blank)")</f>
        <v>0</v>
      </c>
      <c r="H103" s="36"/>
      <c r="I103" s="72">
        <v>0</v>
      </c>
    </row>
    <row r="104" spans="1:9" x14ac:dyDescent="0.2">
      <c r="B104" s="59" t="s">
        <v>973</v>
      </c>
      <c r="C104" s="20" t="s">
        <v>815</v>
      </c>
      <c r="E104" s="35">
        <f>SUMIFS('FY20 Actuals Pivot'!E:E,'FY20 Actuals Pivot'!C:C,C104,'FY20 Actuals Pivot'!A:A,$G$6,'FY20 Actuals Pivot'!B:B,"(blank)")</f>
        <v>0</v>
      </c>
      <c r="F104" s="36"/>
      <c r="G104" s="37">
        <f>SUMIFS('FY21 Budget Pivot'!D:D,'FY21 Budget Pivot'!C:C,C104,'FY21 Budget Pivot'!A:A,$G$6,'FY21 Budget Pivot'!B:B,"(blank)")</f>
        <v>0</v>
      </c>
      <c r="H104" s="36"/>
      <c r="I104" s="72">
        <v>0</v>
      </c>
    </row>
    <row r="105" spans="1:9" x14ac:dyDescent="0.2">
      <c r="B105" s="50" t="s">
        <v>974</v>
      </c>
      <c r="C105" s="20" t="s">
        <v>468</v>
      </c>
      <c r="E105" s="35">
        <f>SUMIFS('FY20 Actuals Pivot'!E:E,'FY20 Actuals Pivot'!C:C,C105,'FY20 Actuals Pivot'!A:A,$G$6,'FY20 Actuals Pivot'!B:B,"(blank)")</f>
        <v>0</v>
      </c>
      <c r="F105" s="36"/>
      <c r="G105" s="37">
        <f>SUMIFS('FY21 Budget Pivot'!D:D,'FY21 Budget Pivot'!C:C,C105,'FY21 Budget Pivot'!A:A,$G$6,'FY21 Budget Pivot'!B:B,"(blank)")</f>
        <v>0</v>
      </c>
      <c r="H105" s="36"/>
      <c r="I105" s="72">
        <v>0</v>
      </c>
    </row>
    <row r="106" spans="1:9" x14ac:dyDescent="0.2">
      <c r="B106" s="51"/>
      <c r="C106" s="20" t="s">
        <v>34</v>
      </c>
      <c r="E106" s="35">
        <f>SUMIFS('FY20 Actuals Pivot'!E:E,'FY20 Actuals Pivot'!C:C,C106,'FY20 Actuals Pivot'!A:A,$G$6,'FY20 Actuals Pivot'!B:B,"(blank)")</f>
        <v>0</v>
      </c>
      <c r="F106" s="36"/>
      <c r="G106" s="37">
        <f>SUMIFS('FY21 Budget Pivot'!D:D,'FY21 Budget Pivot'!C:C,C106,'FY21 Budget Pivot'!A:A,$G$6,'FY21 Budget Pivot'!B:B,"(blank)")</f>
        <v>0</v>
      </c>
      <c r="H106" s="36"/>
      <c r="I106" s="53"/>
    </row>
    <row r="107" spans="1:9" x14ac:dyDescent="0.2">
      <c r="A107" s="38"/>
      <c r="C107" s="24"/>
      <c r="D107" s="38"/>
      <c r="E107" s="39"/>
      <c r="F107" s="40"/>
      <c r="G107" s="41"/>
      <c r="H107" s="40"/>
      <c r="I107" s="40"/>
    </row>
    <row r="108" spans="1:9" x14ac:dyDescent="0.2">
      <c r="A108" s="54"/>
      <c r="B108" s="29"/>
      <c r="C108" s="58"/>
      <c r="D108" s="54"/>
      <c r="E108" s="55">
        <f>SUM(E62:E106)</f>
        <v>3140.0099999999998</v>
      </c>
      <c r="F108" s="29"/>
      <c r="G108" s="55">
        <f>SUM(G62:G106)</f>
        <v>0</v>
      </c>
      <c r="H108" s="29"/>
      <c r="I108" s="55">
        <f>SUM(I62:I106)</f>
        <v>0</v>
      </c>
    </row>
    <row r="109" spans="1:9" x14ac:dyDescent="0.2">
      <c r="C109" s="28"/>
    </row>
    <row r="110" spans="1:9" x14ac:dyDescent="0.2">
      <c r="A110" s="54"/>
      <c r="B110" s="29" t="s">
        <v>813</v>
      </c>
      <c r="C110" s="29"/>
      <c r="D110" s="54"/>
      <c r="E110" s="55">
        <f>E108+E57</f>
        <v>535281.66</v>
      </c>
      <c r="F110" s="56"/>
      <c r="G110" s="55">
        <f>G108+G57</f>
        <v>462220.56</v>
      </c>
      <c r="H110" s="56"/>
      <c r="I110" s="55">
        <f>I108+I57</f>
        <v>0</v>
      </c>
    </row>
  </sheetData>
  <mergeCells count="1">
    <mergeCell ref="A1:B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J110"/>
  <sheetViews>
    <sheetView topLeftCell="C1" workbookViewId="0">
      <pane ySplit="6" topLeftCell="A28" activePane="bottomLeft" state="frozen"/>
      <selection activeCell="C14" sqref="C14"/>
      <selection pane="bottomLeft" activeCell="I25" sqref="I25"/>
    </sheetView>
  </sheetViews>
  <sheetFormatPr defaultColWidth="9.140625" defaultRowHeight="12.75" x14ac:dyDescent="0.2"/>
  <cols>
    <col min="1" max="1" width="16.7109375" style="21" bestFit="1" customWidth="1"/>
    <col min="2" max="2" width="45.42578125" style="21" bestFit="1" customWidth="1"/>
    <col min="3" max="3" width="42.42578125" style="21" bestFit="1" customWidth="1"/>
    <col min="4" max="4" width="2.5703125" style="21" customWidth="1"/>
    <col min="5" max="5" width="22.7109375" style="21" customWidth="1"/>
    <col min="6" max="6" width="2.7109375" style="21" customWidth="1"/>
    <col min="7" max="7" width="29.42578125" style="21" bestFit="1" customWidth="1"/>
    <col min="8" max="8" width="3.28515625" style="21" customWidth="1"/>
    <col min="9" max="9" width="22.7109375" style="21" customWidth="1"/>
    <col min="10" max="10" width="11.5703125" style="21" bestFit="1" customWidth="1"/>
    <col min="11" max="16384" width="9.140625" style="21"/>
  </cols>
  <sheetData>
    <row r="1" spans="1:10" x14ac:dyDescent="0.2">
      <c r="A1" s="155" t="str">
        <f>G6</f>
        <v>D060 Business Services</v>
      </c>
      <c r="B1" s="155"/>
    </row>
    <row r="2" spans="1:10" x14ac:dyDescent="0.2">
      <c r="A2" s="155"/>
      <c r="B2" s="155"/>
    </row>
    <row r="3" spans="1:10" x14ac:dyDescent="0.2">
      <c r="A3" s="25"/>
      <c r="B3" s="25"/>
    </row>
    <row r="4" spans="1:10" x14ac:dyDescent="0.2">
      <c r="A4" s="25"/>
      <c r="B4" s="25"/>
    </row>
    <row r="5" spans="1:10" s="22" customFormat="1" ht="30" customHeight="1" x14ac:dyDescent="0.2">
      <c r="A5" s="30"/>
      <c r="B5" s="30"/>
      <c r="E5" s="60" t="s">
        <v>56</v>
      </c>
      <c r="G5" s="32" t="s">
        <v>53</v>
      </c>
      <c r="I5" s="60" t="s">
        <v>52</v>
      </c>
      <c r="J5" s="32" t="s">
        <v>963</v>
      </c>
    </row>
    <row r="6" spans="1:10" s="22" customFormat="1" ht="15" x14ac:dyDescent="0.25">
      <c r="A6" s="26" t="s">
        <v>7</v>
      </c>
      <c r="B6" s="26" t="s">
        <v>136</v>
      </c>
      <c r="C6" s="23" t="s">
        <v>5</v>
      </c>
      <c r="D6" s="23"/>
      <c r="E6" s="33"/>
      <c r="F6" s="23"/>
      <c r="G6" s="71" t="s">
        <v>852</v>
      </c>
      <c r="H6" s="23"/>
      <c r="I6" s="33"/>
      <c r="J6" s="23"/>
    </row>
    <row r="7" spans="1:10" s="22" customFormat="1" x14ac:dyDescent="0.2">
      <c r="A7" s="30"/>
      <c r="E7" s="34"/>
      <c r="G7" s="34"/>
      <c r="I7" s="34"/>
    </row>
    <row r="8" spans="1:10" x14ac:dyDescent="0.2">
      <c r="B8" s="21" t="s">
        <v>212</v>
      </c>
      <c r="C8" s="21" t="s">
        <v>732</v>
      </c>
      <c r="E8" s="35">
        <f>SUMIFS('FY20 Actuals Pivot'!E:E,'FY20 Actuals Pivot'!D:D,C8,'FY20 Actuals Pivot'!A:A,$G$6,'FY20 Actuals Pivot'!B:B,"(blank)")</f>
        <v>0</v>
      </c>
      <c r="F8" s="36"/>
      <c r="G8" s="37">
        <f>SUMIFS('FY21 Budget Pivot'!D:D,'FY21 Budget Pivot'!C:C,C8,'FY21 Budget Pivot'!A:A,$G$6,'FY21 Budget Pivot'!B:B,"(blank)")</f>
        <v>0</v>
      </c>
      <c r="H8" s="36"/>
      <c r="I8" s="72">
        <v>0</v>
      </c>
    </row>
    <row r="9" spans="1:10" x14ac:dyDescent="0.2">
      <c r="B9" s="21" t="s">
        <v>212</v>
      </c>
      <c r="C9" s="20" t="s">
        <v>735</v>
      </c>
      <c r="E9" s="35">
        <f>SUMIFS('FY20 Actuals Pivot'!E:E,'FY20 Actuals Pivot'!D:D,C9,'FY20 Actuals Pivot'!A:A,$G$6,'FY20 Actuals Pivot'!B:B,"(blank)")</f>
        <v>0</v>
      </c>
      <c r="F9" s="36"/>
      <c r="G9" s="37">
        <f>SUMIFS('FY21 Budget Pivot'!D:D,'FY21 Budget Pivot'!C:C,C9,'FY21 Budget Pivot'!A:A,$G$6,'FY21 Budget Pivot'!B:B,"(blank)")</f>
        <v>0</v>
      </c>
      <c r="H9" s="36"/>
      <c r="I9" s="72">
        <v>0</v>
      </c>
    </row>
    <row r="10" spans="1:10" x14ac:dyDescent="0.2">
      <c r="B10" s="21" t="s">
        <v>212</v>
      </c>
      <c r="C10" s="20" t="s">
        <v>734</v>
      </c>
      <c r="E10" s="35">
        <f>SUMIFS('FY20 Actuals Pivot'!E:E,'FY20 Actuals Pivot'!D:D,C10,'FY20 Actuals Pivot'!A:A,$G$6,'FY20 Actuals Pivot'!B:B,"(blank)")</f>
        <v>0</v>
      </c>
      <c r="F10" s="36"/>
      <c r="G10" s="37">
        <f>SUMIFS('FY21 Budget Pivot'!D:D,'FY21 Budget Pivot'!C:C,C10,'FY21 Budget Pivot'!A:A,$G$6,'FY21 Budget Pivot'!B:B,"(blank)")</f>
        <v>0</v>
      </c>
      <c r="H10" s="36"/>
      <c r="I10" s="72">
        <v>0</v>
      </c>
    </row>
    <row r="11" spans="1:10" x14ac:dyDescent="0.2">
      <c r="B11" s="21" t="s">
        <v>212</v>
      </c>
      <c r="C11" s="20" t="s">
        <v>736</v>
      </c>
      <c r="E11" s="35">
        <f>SUMIFS('FY20 Actuals Pivot'!E:E,'FY20 Actuals Pivot'!D:D,C11,'FY20 Actuals Pivot'!A:A,$G$6,'FY20 Actuals Pivot'!B:B,"(blank)")</f>
        <v>0</v>
      </c>
      <c r="F11" s="36"/>
      <c r="G11" s="37">
        <f>SUMIFS('FY21 Budget Pivot'!D:D,'FY21 Budget Pivot'!C:C,C11,'FY21 Budget Pivot'!A:A,$G$6,'FY21 Budget Pivot'!B:B,"(blank)")</f>
        <v>0</v>
      </c>
      <c r="H11" s="36"/>
      <c r="I11" s="72">
        <v>0</v>
      </c>
    </row>
    <row r="12" spans="1:10" x14ac:dyDescent="0.2">
      <c r="B12" s="21" t="s">
        <v>212</v>
      </c>
      <c r="C12" s="20" t="s">
        <v>737</v>
      </c>
      <c r="E12" s="35">
        <f>SUMIFS('FY20 Actuals Pivot'!E:E,'FY20 Actuals Pivot'!D:D,C12,'FY20 Actuals Pivot'!A:A,$G$6,'FY20 Actuals Pivot'!B:B,"(blank)")</f>
        <v>0</v>
      </c>
      <c r="F12" s="36"/>
      <c r="G12" s="37">
        <f>SUMIFS('FY21 Budget Pivot'!D:D,'FY21 Budget Pivot'!C:C,C12,'FY21 Budget Pivot'!A:A,$G$6,'FY21 Budget Pivot'!B:B,"(blank)")</f>
        <v>0</v>
      </c>
      <c r="H12" s="36"/>
      <c r="I12" s="72">
        <v>0</v>
      </c>
    </row>
    <row r="13" spans="1:10" x14ac:dyDescent="0.2">
      <c r="B13" s="21" t="s">
        <v>212</v>
      </c>
      <c r="C13" s="20" t="s">
        <v>738</v>
      </c>
      <c r="E13" s="35">
        <f>SUMIFS('FY20 Actuals Pivot'!E:E,'FY20 Actuals Pivot'!D:D,C13,'FY20 Actuals Pivot'!A:A,$G$6,'FY20 Actuals Pivot'!B:B,"(blank)")</f>
        <v>0</v>
      </c>
      <c r="F13" s="36"/>
      <c r="G13" s="37">
        <f>SUMIFS('FY21 Budget Pivot'!D:D,'FY21 Budget Pivot'!C:C,C13,'FY21 Budget Pivot'!A:A,$G$6,'FY21 Budget Pivot'!B:B,"(blank)")</f>
        <v>0</v>
      </c>
      <c r="H13" s="36"/>
      <c r="I13" s="72">
        <v>0</v>
      </c>
    </row>
    <row r="14" spans="1:10" x14ac:dyDescent="0.2">
      <c r="B14" s="21" t="s">
        <v>212</v>
      </c>
      <c r="C14" s="20" t="s">
        <v>739</v>
      </c>
      <c r="E14" s="35">
        <f>SUMIFS('FY20 Actuals Pivot'!E:E,'FY20 Actuals Pivot'!D:D,C14,'FY20 Actuals Pivot'!A:A,$G$6,'FY20 Actuals Pivot'!B:B,"(blank)")</f>
        <v>0</v>
      </c>
      <c r="F14" s="36"/>
      <c r="G14" s="37">
        <f>SUMIFS('FY21 Budget Pivot'!D:D,'FY21 Budget Pivot'!C:C,C14,'FY21 Budget Pivot'!A:A,$G$6,'FY21 Budget Pivot'!B:B,"(blank)")</f>
        <v>0</v>
      </c>
      <c r="H14" s="36"/>
      <c r="I14" s="72">
        <v>0</v>
      </c>
    </row>
    <row r="15" spans="1:10" x14ac:dyDescent="0.2">
      <c r="B15" s="21" t="s">
        <v>212</v>
      </c>
      <c r="C15" s="20" t="s">
        <v>740</v>
      </c>
      <c r="E15" s="35">
        <f>SUMIFS('FY20 Actuals Pivot'!E:E,'FY20 Actuals Pivot'!D:D,C15,'FY20 Actuals Pivot'!A:A,$G$6,'FY20 Actuals Pivot'!B:B,"(blank)")</f>
        <v>0</v>
      </c>
      <c r="F15" s="36"/>
      <c r="G15" s="37">
        <f>SUMIFS('FY21 Budget Pivot'!D:D,'FY21 Budget Pivot'!C:C,C15,'FY21 Budget Pivot'!A:A,$G$6,'FY21 Budget Pivot'!B:B,"(blank)")</f>
        <v>0</v>
      </c>
      <c r="H15" s="36"/>
      <c r="I15" s="72">
        <v>0</v>
      </c>
    </row>
    <row r="16" spans="1:10" x14ac:dyDescent="0.2">
      <c r="B16" s="21" t="s">
        <v>212</v>
      </c>
      <c r="C16" s="20" t="s">
        <v>742</v>
      </c>
      <c r="E16" s="35">
        <f>SUMIFS('FY20 Actuals Pivot'!E:E,'FY20 Actuals Pivot'!D:D,C16,'FY20 Actuals Pivot'!A:A,$G$6,'FY20 Actuals Pivot'!B:B,"(blank)")</f>
        <v>0</v>
      </c>
      <c r="F16" s="36"/>
      <c r="G16" s="37">
        <f>SUMIFS('FY21 Budget Pivot'!D:D,'FY21 Budget Pivot'!C:C,C16,'FY21 Budget Pivot'!A:A,$G$6,'FY21 Budget Pivot'!B:B,"(blank)")</f>
        <v>0</v>
      </c>
      <c r="H16" s="36"/>
      <c r="I16" s="72">
        <v>0</v>
      </c>
    </row>
    <row r="17" spans="2:10" x14ac:dyDescent="0.2">
      <c r="B17" s="21" t="s">
        <v>212</v>
      </c>
      <c r="C17" s="20" t="s">
        <v>743</v>
      </c>
      <c r="E17" s="35">
        <f>SUMIFS('FY20 Actuals Pivot'!E:E,'FY20 Actuals Pivot'!D:D,C17,'FY20 Actuals Pivot'!A:A,$G$6,'FY20 Actuals Pivot'!B:B,"(blank)")</f>
        <v>0</v>
      </c>
      <c r="F17" s="36"/>
      <c r="G17" s="37">
        <f>SUMIFS('FY21 Budget Pivot'!D:D,'FY21 Budget Pivot'!C:C,C17,'FY21 Budget Pivot'!A:A,$G$6,'FY21 Budget Pivot'!B:B,"(blank)")</f>
        <v>0</v>
      </c>
      <c r="H17" s="36"/>
      <c r="I17" s="72">
        <v>0</v>
      </c>
    </row>
    <row r="18" spans="2:10" x14ac:dyDescent="0.2">
      <c r="B18" s="21" t="s">
        <v>212</v>
      </c>
      <c r="C18" s="20" t="s">
        <v>814</v>
      </c>
      <c r="E18" s="35">
        <f>SUMIFS('FY20 Actuals Pivot'!E:E,'FY20 Actuals Pivot'!D:D,C18,'FY20 Actuals Pivot'!A:A,$G$6,'FY20 Actuals Pivot'!B:B,"(blank)")</f>
        <v>0</v>
      </c>
      <c r="F18" s="36"/>
      <c r="G18" s="37">
        <f>SUMIFS('FY21 Budget Pivot'!D:D,'FY21 Budget Pivot'!C:C,C18,'FY21 Budget Pivot'!A:A,$G$6,'FY21 Budget Pivot'!B:B,"(blank)")</f>
        <v>0</v>
      </c>
      <c r="H18" s="36"/>
      <c r="I18" s="72">
        <v>0</v>
      </c>
    </row>
    <row r="19" spans="2:10" x14ac:dyDescent="0.2">
      <c r="B19" s="21" t="s">
        <v>212</v>
      </c>
      <c r="C19" s="20" t="s">
        <v>744</v>
      </c>
      <c r="E19" s="35">
        <f>SUMIFS('FY20 Actuals Pivot'!E:E,'FY20 Actuals Pivot'!D:D,C19,'FY20 Actuals Pivot'!A:A,$G$6,'FY20 Actuals Pivot'!B:B,"(blank)")</f>
        <v>0</v>
      </c>
      <c r="F19" s="36"/>
      <c r="G19" s="37">
        <f>SUMIFS('FY21 Budget Pivot'!D:D,'FY21 Budget Pivot'!C:C,C19,'FY21 Budget Pivot'!A:A,$G$6,'FY21 Budget Pivot'!B:B,"(blank)")</f>
        <v>0</v>
      </c>
      <c r="H19" s="36"/>
      <c r="I19" s="72">
        <v>0</v>
      </c>
    </row>
    <row r="20" spans="2:10" x14ac:dyDescent="0.2">
      <c r="B20" s="21" t="s">
        <v>212</v>
      </c>
      <c r="C20" s="20" t="s">
        <v>745</v>
      </c>
      <c r="E20" s="35">
        <f>SUMIFS('FY20 Actuals Pivot'!E:E,'FY20 Actuals Pivot'!D:D,C20,'FY20 Actuals Pivot'!A:A,$G$6,'FY20 Actuals Pivot'!B:B,"(blank)")</f>
        <v>0</v>
      </c>
      <c r="F20" s="36"/>
      <c r="G20" s="37">
        <f>SUMIFS('FY21 Budget Pivot'!D:D,'FY21 Budget Pivot'!C:C,C20,'FY21 Budget Pivot'!A:A,$G$6,'FY21 Budget Pivot'!B:B,"(blank)")</f>
        <v>0</v>
      </c>
      <c r="H20" s="36"/>
      <c r="I20" s="72">
        <v>0</v>
      </c>
    </row>
    <row r="21" spans="2:10" x14ac:dyDescent="0.2">
      <c r="B21" s="21" t="s">
        <v>212</v>
      </c>
      <c r="C21" s="20" t="s">
        <v>746</v>
      </c>
      <c r="E21" s="35">
        <f>SUMIFS('FY20 Actuals Pivot'!E:E,'FY20 Actuals Pivot'!D:D,C21,'FY20 Actuals Pivot'!A:A,$G$6,'FY20 Actuals Pivot'!B:B,"(blank)")</f>
        <v>0</v>
      </c>
      <c r="F21" s="36"/>
      <c r="G21" s="37">
        <f>SUMIFS('FY21 Budget Pivot'!D:D,'FY21 Budget Pivot'!C:C,C21,'FY21 Budget Pivot'!A:A,$G$6,'FY21 Budget Pivot'!B:B,"(blank)")</f>
        <v>0</v>
      </c>
      <c r="H21" s="36"/>
      <c r="I21" s="72">
        <v>0</v>
      </c>
    </row>
    <row r="22" spans="2:10" x14ac:dyDescent="0.2">
      <c r="B22" s="21" t="s">
        <v>212</v>
      </c>
      <c r="C22" s="20" t="s">
        <v>747</v>
      </c>
      <c r="E22" s="35">
        <f>SUMIFS('FY20 Actuals Pivot'!E:E,'FY20 Actuals Pivot'!D:D,C22,'FY20 Actuals Pivot'!A:A,$G$6,'FY20 Actuals Pivot'!B:B,"(blank)")</f>
        <v>0</v>
      </c>
      <c r="F22" s="36"/>
      <c r="G22" s="37">
        <f>SUMIFS('FY21 Budget Pivot'!D:D,'FY21 Budget Pivot'!C:C,C22,'FY21 Budget Pivot'!A:A,$G$6,'FY21 Budget Pivot'!B:B,"(blank)")</f>
        <v>0</v>
      </c>
      <c r="H22" s="36"/>
      <c r="I22" s="72">
        <v>0</v>
      </c>
    </row>
    <row r="23" spans="2:10" x14ac:dyDescent="0.2">
      <c r="B23" s="21" t="s">
        <v>212</v>
      </c>
      <c r="C23" s="20" t="s">
        <v>748</v>
      </c>
      <c r="E23" s="35">
        <f>SUMIFS('FY20 Actuals Pivot'!E:E,'FY20 Actuals Pivot'!D:D,C23,'FY20 Actuals Pivot'!A:A,$G$6,'FY20 Actuals Pivot'!B:B,"(blank)")</f>
        <v>0</v>
      </c>
      <c r="F23" s="36"/>
      <c r="G23" s="37">
        <f>SUMIFS('FY21 Budget Pivot'!D:D,'FY21 Budget Pivot'!C:C,C23,'FY21 Budget Pivot'!A:A,$G$6,'FY21 Budget Pivot'!B:B,"(blank)")</f>
        <v>0</v>
      </c>
      <c r="H23" s="36"/>
      <c r="I23" s="72">
        <v>0</v>
      </c>
    </row>
    <row r="24" spans="2:10" x14ac:dyDescent="0.2">
      <c r="B24" s="21" t="s">
        <v>212</v>
      </c>
      <c r="C24" s="20" t="s">
        <v>396</v>
      </c>
      <c r="E24" s="35">
        <f>SUMIFS('FY20 Actuals Pivot'!E:E,'FY20 Actuals Pivot'!D:D,C24,'FY20 Actuals Pivot'!A:A,$G$6,'FY20 Actuals Pivot'!B:B,"(blank)")</f>
        <v>0</v>
      </c>
      <c r="F24" s="36"/>
      <c r="G24" s="37">
        <f>SUMIFS('FY21 Budget Pivot'!D:D,'FY21 Budget Pivot'!C:C,C24,'FY21 Budget Pivot'!A:A,$G$6,'FY21 Budget Pivot'!B:B,"(blank)")</f>
        <v>0</v>
      </c>
      <c r="H24" s="36"/>
      <c r="I24" s="72">
        <v>0</v>
      </c>
    </row>
    <row r="25" spans="2:10" x14ac:dyDescent="0.2">
      <c r="B25" s="59" t="s">
        <v>213</v>
      </c>
      <c r="C25" s="20" t="s">
        <v>10</v>
      </c>
      <c r="E25" s="35">
        <f>SUMIFS('FY20 Actuals Pivot'!E:E,'FY20 Actuals Pivot'!D:D,C25,'FY20 Actuals Pivot'!A:A,$G$6,'FY20 Actuals Pivot'!B:B,"(blank)")</f>
        <v>149531.36000000004</v>
      </c>
      <c r="F25" s="36"/>
      <c r="G25" s="37">
        <f>SUMIFS('FY21 Budget Pivot'!D:D,'FY21 Budget Pivot'!C:C,C25,'FY21 Budget Pivot'!A:A,$G$6,'FY21 Budget Pivot'!B:B,"(blank)")</f>
        <v>175759.68</v>
      </c>
      <c r="H25" s="36"/>
      <c r="I25" s="73">
        <f>SUM((I26*J26)+(I27*J27)+(I29*J29)+(I30*J30)+(I31*J31)+(I32*J32)+(I33*J33)+(I34*J34)+(I35*J35)+(I36*J36)+(I37*J37)+(I38*J38)+(I39*J39)+(I41*J41)+(I42*J42)+(I43*J43)+(I45*J45)+(I46*J46)+(I47*J47)+(I48*J48)+(I49*J49)+(I50*J50)+(I51*J51))</f>
        <v>60466.962500000001</v>
      </c>
    </row>
    <row r="26" spans="2:10" x14ac:dyDescent="0.2">
      <c r="B26" s="21" t="s">
        <v>212</v>
      </c>
      <c r="C26" s="20" t="s">
        <v>219</v>
      </c>
      <c r="E26" s="35">
        <f>SUMIFS('FY20 Actuals Pivot'!E:E,'FY20 Actuals Pivot'!D:D,C26,'FY20 Actuals Pivot'!A:A,$G$6,'FY20 Actuals Pivot'!B:B,"(blank)")</f>
        <v>0</v>
      </c>
      <c r="F26" s="36"/>
      <c r="G26" s="37">
        <f>SUMIFS('FY21 Budget Pivot'!D:D,'FY21 Budget Pivot'!C:C,C26,'FY21 Budget Pivot'!A:A,$G$6,'FY21 Budget Pivot'!B:B,"(blank)")</f>
        <v>0</v>
      </c>
      <c r="H26" s="36"/>
      <c r="I26" s="72">
        <v>0</v>
      </c>
      <c r="J26" s="63">
        <v>0.33250000000000002</v>
      </c>
    </row>
    <row r="27" spans="2:10" x14ac:dyDescent="0.2">
      <c r="B27" s="21" t="s">
        <v>212</v>
      </c>
      <c r="C27" s="20" t="s">
        <v>45</v>
      </c>
      <c r="E27" s="35">
        <f>SUMIFS('FY20 Actuals Pivot'!E:E,'FY20 Actuals Pivot'!D:D,C27,'FY20 Actuals Pivot'!A:A,$G$6,'FY20 Actuals Pivot'!B:B,"(blank)")</f>
        <v>0</v>
      </c>
      <c r="F27" s="36"/>
      <c r="G27" s="37">
        <f>SUMIFS('FY21 Budget Pivot'!D:D,'FY21 Budget Pivot'!C:C,C27,'FY21 Budget Pivot'!A:A,$G$6,'FY21 Budget Pivot'!B:B,"(blank)")</f>
        <v>0</v>
      </c>
      <c r="H27" s="36"/>
      <c r="I27" s="72">
        <v>0</v>
      </c>
      <c r="J27" s="64">
        <v>0.33250000000000002</v>
      </c>
    </row>
    <row r="28" spans="2:10" x14ac:dyDescent="0.2">
      <c r="B28" s="21" t="s">
        <v>212</v>
      </c>
      <c r="C28" s="20" t="s">
        <v>245</v>
      </c>
      <c r="E28" s="35">
        <f>SUMIFS('FY20 Actuals Pivot'!E:E,'FY20 Actuals Pivot'!D:D,C28,'FY20 Actuals Pivot'!A:A,$G$6,'FY20 Actuals Pivot'!B:B,"(blank)")</f>
        <v>0</v>
      </c>
      <c r="F28" s="36"/>
      <c r="G28" s="37">
        <f>SUMIFS('FY21 Budget Pivot'!D:D,'FY21 Budget Pivot'!C:C,C28,'FY21 Budget Pivot'!A:A,$G$6,'FY21 Budget Pivot'!B:B,"(blank)")</f>
        <v>0</v>
      </c>
      <c r="H28" s="36"/>
      <c r="I28" s="72">
        <v>0</v>
      </c>
    </row>
    <row r="29" spans="2:10" x14ac:dyDescent="0.2">
      <c r="B29" s="21" t="s">
        <v>212</v>
      </c>
      <c r="C29" s="20" t="s">
        <v>8</v>
      </c>
      <c r="E29" s="35">
        <f>SUMIFS('FY20 Actuals Pivot'!E:E,'FY20 Actuals Pivot'!D:D,C29,'FY20 Actuals Pivot'!A:A,$G$6,'FY20 Actuals Pivot'!B:B,"(blank)")</f>
        <v>0</v>
      </c>
      <c r="F29" s="36"/>
      <c r="G29" s="37">
        <f>SUMIFS('FY21 Budget Pivot'!D:D,'FY21 Budget Pivot'!C:C,C29,'FY21 Budget Pivot'!A:A,$G$6,'FY21 Budget Pivot'!B:B,"(blank)")</f>
        <v>0</v>
      </c>
      <c r="H29" s="36"/>
      <c r="I29" s="72">
        <v>0</v>
      </c>
      <c r="J29" s="63">
        <v>0.17249999999999999</v>
      </c>
    </row>
    <row r="30" spans="2:10" x14ac:dyDescent="0.2">
      <c r="B30" s="21" t="s">
        <v>212</v>
      </c>
      <c r="C30" s="20" t="s">
        <v>218</v>
      </c>
      <c r="E30" s="35">
        <f>SUMIFS('FY20 Actuals Pivot'!E:E,'FY20 Actuals Pivot'!D:D,C30,'FY20 Actuals Pivot'!A:A,$G$6,'FY20 Actuals Pivot'!B:B,"(blank)")</f>
        <v>0</v>
      </c>
      <c r="F30" s="36"/>
      <c r="G30" s="37">
        <f>SUMIFS('FY21 Budget Pivot'!D:D,'FY21 Budget Pivot'!C:C,C30,'FY21 Budget Pivot'!A:A,$G$6,'FY21 Budget Pivot'!B:B,"(blank)")</f>
        <v>0</v>
      </c>
      <c r="H30" s="36"/>
      <c r="I30" s="72">
        <v>0</v>
      </c>
      <c r="J30" s="65">
        <v>0.17249999999999999</v>
      </c>
    </row>
    <row r="31" spans="2:10" x14ac:dyDescent="0.2">
      <c r="B31" s="21" t="s">
        <v>212</v>
      </c>
      <c r="C31" s="20" t="s">
        <v>221</v>
      </c>
      <c r="E31" s="35">
        <f>SUMIFS('FY20 Actuals Pivot'!E:E,'FY20 Actuals Pivot'!D:D,C31,'FY20 Actuals Pivot'!A:A,$G$6,'FY20 Actuals Pivot'!B:B,"(blank)")</f>
        <v>0</v>
      </c>
      <c r="F31" s="36"/>
      <c r="G31" s="37">
        <f>SUMIFS('FY21 Budget Pivot'!D:D,'FY21 Budget Pivot'!C:C,C31,'FY21 Budget Pivot'!A:A,$G$6,'FY21 Budget Pivot'!B:B,"(blank)")</f>
        <v>0</v>
      </c>
      <c r="H31" s="36"/>
      <c r="I31" s="72">
        <v>0</v>
      </c>
      <c r="J31" s="63">
        <v>0.1575</v>
      </c>
    </row>
    <row r="32" spans="2:10" x14ac:dyDescent="0.2">
      <c r="B32" s="21" t="s">
        <v>212</v>
      </c>
      <c r="C32" s="20" t="s">
        <v>217</v>
      </c>
      <c r="E32" s="35">
        <f>SUMIFS('FY20 Actuals Pivot'!E:E,'FY20 Actuals Pivot'!D:D,C32,'FY20 Actuals Pivot'!A:A,$G$6,'FY20 Actuals Pivot'!B:B,"(blank)")</f>
        <v>0</v>
      </c>
      <c r="F32" s="36"/>
      <c r="G32" s="37">
        <f>SUMIFS('FY21 Budget Pivot'!D:D,'FY21 Budget Pivot'!C:C,C32,'FY21 Budget Pivot'!A:A,$G$6,'FY21 Budget Pivot'!B:B,"(blank)")</f>
        <v>0</v>
      </c>
      <c r="H32" s="36"/>
      <c r="I32" s="72">
        <v>0</v>
      </c>
      <c r="J32" s="63">
        <v>0.1575</v>
      </c>
    </row>
    <row r="33" spans="2:10" x14ac:dyDescent="0.2">
      <c r="B33" s="21" t="s">
        <v>212</v>
      </c>
      <c r="C33" s="20" t="s">
        <v>244</v>
      </c>
      <c r="E33" s="35">
        <f>SUMIFS('FY20 Actuals Pivot'!E:E,'FY20 Actuals Pivot'!D:D,C33,'FY20 Actuals Pivot'!A:A,$G$6,'FY20 Actuals Pivot'!B:B,"(blank)")</f>
        <v>0</v>
      </c>
      <c r="F33" s="36"/>
      <c r="G33" s="37">
        <f>SUMIFS('FY21 Budget Pivot'!D:D,'FY21 Budget Pivot'!C:C,C33,'FY21 Budget Pivot'!A:A,$G$6,'FY21 Budget Pivot'!B:B,"(blank)")</f>
        <v>0</v>
      </c>
      <c r="H33" s="36"/>
      <c r="I33" s="72">
        <v>0</v>
      </c>
      <c r="J33" s="65">
        <v>0.1575</v>
      </c>
    </row>
    <row r="34" spans="2:10" x14ac:dyDescent="0.2">
      <c r="B34" s="21" t="s">
        <v>212</v>
      </c>
      <c r="C34" s="20" t="s">
        <v>47</v>
      </c>
      <c r="E34" s="35">
        <f>SUMIFS('FY20 Actuals Pivot'!E:E,'FY20 Actuals Pivot'!D:D,C34,'FY20 Actuals Pivot'!A:A,$G$6,'FY20 Actuals Pivot'!B:B,"(blank)")</f>
        <v>0</v>
      </c>
      <c r="F34" s="36"/>
      <c r="G34" s="37">
        <f>SUMIFS('FY21 Budget Pivot'!D:D,'FY21 Budget Pivot'!C:C,C34,'FY21 Budget Pivot'!A:A,$G$6,'FY21 Budget Pivot'!B:B,"(blank)")</f>
        <v>0</v>
      </c>
      <c r="H34" s="36"/>
      <c r="I34" s="72">
        <v>0</v>
      </c>
      <c r="J34" s="65">
        <v>0.33250000000000002</v>
      </c>
    </row>
    <row r="35" spans="2:10" x14ac:dyDescent="0.2">
      <c r="B35" s="21" t="s">
        <v>212</v>
      </c>
      <c r="C35" s="20" t="s">
        <v>242</v>
      </c>
      <c r="E35" s="35">
        <f>SUMIFS('FY20 Actuals Pivot'!E:E,'FY20 Actuals Pivot'!D:D,C35,'FY20 Actuals Pivot'!A:A,$G$6,'FY20 Actuals Pivot'!B:B,"(blank)")</f>
        <v>0</v>
      </c>
      <c r="F35" s="36"/>
      <c r="G35" s="37">
        <f>SUMIFS('FY21 Budget Pivot'!D:D,'FY21 Budget Pivot'!C:C,C35,'FY21 Budget Pivot'!A:A,$G$6,'FY21 Budget Pivot'!B:B,"(blank)")</f>
        <v>0</v>
      </c>
      <c r="H35" s="36"/>
      <c r="I35" s="72">
        <v>0</v>
      </c>
      <c r="J35" s="65">
        <v>0.1575</v>
      </c>
    </row>
    <row r="36" spans="2:10" x14ac:dyDescent="0.2">
      <c r="B36" s="21" t="s">
        <v>212</v>
      </c>
      <c r="C36" s="20" t="s">
        <v>48</v>
      </c>
      <c r="E36" s="35">
        <f>SUMIFS('FY20 Actuals Pivot'!E:E,'FY20 Actuals Pivot'!D:D,C36,'FY20 Actuals Pivot'!A:A,$G$6,'FY20 Actuals Pivot'!B:B,"(blank)")</f>
        <v>0</v>
      </c>
      <c r="F36" s="36"/>
      <c r="G36" s="37">
        <f>SUMIFS('FY21 Budget Pivot'!D:D,'FY21 Budget Pivot'!C:C,C36,'FY21 Budget Pivot'!A:A,$G$6,'FY21 Budget Pivot'!B:B,"(blank)")</f>
        <v>0</v>
      </c>
      <c r="H36" s="36"/>
      <c r="I36" s="72">
        <v>0</v>
      </c>
      <c r="J36" s="65">
        <v>0.33250000000000002</v>
      </c>
    </row>
    <row r="37" spans="2:10" x14ac:dyDescent="0.2">
      <c r="B37" s="21" t="s">
        <v>212</v>
      </c>
      <c r="C37" s="20" t="s">
        <v>215</v>
      </c>
      <c r="E37" s="35">
        <f>SUMIFS('FY20 Actuals Pivot'!E:E,'FY20 Actuals Pivot'!D:D,C37,'FY20 Actuals Pivot'!A:A,$G$6,'FY20 Actuals Pivot'!B:B,"(blank)")</f>
        <v>0</v>
      </c>
      <c r="F37" s="36"/>
      <c r="G37" s="37">
        <f>SUMIFS('FY21 Budget Pivot'!D:D,'FY21 Budget Pivot'!C:C,C37,'FY21 Budget Pivot'!A:A,$G$6,'FY21 Budget Pivot'!B:B,"(blank)")</f>
        <v>0</v>
      </c>
      <c r="H37" s="36"/>
      <c r="I37" s="72">
        <v>0</v>
      </c>
      <c r="J37" s="63">
        <v>0.1575</v>
      </c>
    </row>
    <row r="38" spans="2:10" x14ac:dyDescent="0.2">
      <c r="B38" s="21" t="s">
        <v>212</v>
      </c>
      <c r="C38" s="20" t="s">
        <v>49</v>
      </c>
      <c r="E38" s="35">
        <f>SUMIFS('FY20 Actuals Pivot'!E:E,'FY20 Actuals Pivot'!D:D,C38,'FY20 Actuals Pivot'!A:A,$G$6,'FY20 Actuals Pivot'!B:B,"(blank)")</f>
        <v>448439.43999999994</v>
      </c>
      <c r="F38" s="36"/>
      <c r="G38" s="37">
        <f>SUMIFS('FY21 Budget Pivot'!D:D,'FY21 Budget Pivot'!C:C,C38,'FY21 Budget Pivot'!A:A,$G$6,'FY21 Budget Pivot'!B:B,"(blank)")</f>
        <v>525000.24</v>
      </c>
      <c r="H38" s="36"/>
      <c r="I38" s="72">
        <f>53795+61800+61050</f>
        <v>176645</v>
      </c>
      <c r="J38" s="65">
        <v>0.33250000000000002</v>
      </c>
    </row>
    <row r="39" spans="2:10" x14ac:dyDescent="0.2">
      <c r="B39" s="21" t="s">
        <v>212</v>
      </c>
      <c r="C39" s="20" t="s">
        <v>50</v>
      </c>
      <c r="E39" s="35">
        <f>SUMIFS('FY20 Actuals Pivot'!E:E,'FY20 Actuals Pivot'!D:D,C39,'FY20 Actuals Pivot'!A:A,$G$6,'FY20 Actuals Pivot'!B:B,"(blank)")</f>
        <v>2700</v>
      </c>
      <c r="F39" s="36"/>
      <c r="G39" s="37">
        <f>SUMIFS('FY21 Budget Pivot'!D:D,'FY21 Budget Pivot'!C:C,C39,'FY21 Budget Pivot'!A:A,$G$6,'FY21 Budget Pivot'!B:B,"(blank)")</f>
        <v>3600</v>
      </c>
      <c r="H39" s="36"/>
      <c r="I39" s="72">
        <v>11000</v>
      </c>
      <c r="J39" s="63">
        <v>0.1575</v>
      </c>
    </row>
    <row r="40" spans="2:10" x14ac:dyDescent="0.2">
      <c r="B40" s="21" t="s">
        <v>212</v>
      </c>
      <c r="C40" s="20" t="s">
        <v>388</v>
      </c>
      <c r="E40" s="35">
        <f>SUMIFS('FY20 Actuals Pivot'!E:E,'FY20 Actuals Pivot'!D:D,C40,'FY20 Actuals Pivot'!A:A,$G$6,'FY20 Actuals Pivot'!B:B,"(blank)")</f>
        <v>0</v>
      </c>
      <c r="F40" s="36"/>
      <c r="G40" s="37">
        <f>SUMIFS('FY21 Budget Pivot'!D:D,'FY21 Budget Pivot'!C:C,C40,'FY21 Budget Pivot'!A:A,$G$6,'FY21 Budget Pivot'!B:B,"(blank)")</f>
        <v>0</v>
      </c>
      <c r="H40" s="36"/>
      <c r="I40" s="72">
        <v>0</v>
      </c>
    </row>
    <row r="41" spans="2:10" x14ac:dyDescent="0.2">
      <c r="B41" s="21" t="s">
        <v>212</v>
      </c>
      <c r="C41" s="20" t="s">
        <v>216</v>
      </c>
      <c r="E41" s="35">
        <f>SUMIFS('FY20 Actuals Pivot'!E:E,'FY20 Actuals Pivot'!D:D,C41,'FY20 Actuals Pivot'!A:A,$G$6,'FY20 Actuals Pivot'!B:B,"(blank)")</f>
        <v>0</v>
      </c>
      <c r="F41" s="36"/>
      <c r="G41" s="37">
        <f>SUMIFS('FY21 Budget Pivot'!D:D,'FY21 Budget Pivot'!C:C,C41,'FY21 Budget Pivot'!A:A,$G$6,'FY21 Budget Pivot'!B:B,"(blank)")</f>
        <v>0</v>
      </c>
      <c r="H41" s="36"/>
      <c r="I41" s="72">
        <v>0</v>
      </c>
      <c r="J41" s="63">
        <v>0.1575</v>
      </c>
    </row>
    <row r="42" spans="2:10" x14ac:dyDescent="0.2">
      <c r="B42" s="21" t="s">
        <v>212</v>
      </c>
      <c r="C42" s="20" t="s">
        <v>220</v>
      </c>
      <c r="E42" s="35">
        <f>SUMIFS('FY20 Actuals Pivot'!E:E,'FY20 Actuals Pivot'!D:D,C42,'FY20 Actuals Pivot'!A:A,$G$6,'FY20 Actuals Pivot'!B:B,"(blank)")</f>
        <v>0</v>
      </c>
      <c r="F42" s="36"/>
      <c r="G42" s="37">
        <f>SUMIFS('FY21 Budget Pivot'!D:D,'FY21 Budget Pivot'!C:C,C42,'FY21 Budget Pivot'!A:A,$G$6,'FY21 Budget Pivot'!B:B,"(blank)")</f>
        <v>0</v>
      </c>
      <c r="H42" s="36"/>
      <c r="I42" s="72">
        <v>0</v>
      </c>
      <c r="J42" s="63">
        <v>0.1575</v>
      </c>
    </row>
    <row r="43" spans="2:10" x14ac:dyDescent="0.2">
      <c r="B43" s="21" t="s">
        <v>212</v>
      </c>
      <c r="C43" s="20" t="s">
        <v>248</v>
      </c>
      <c r="E43" s="35">
        <f>SUMIFS('FY20 Actuals Pivot'!E:E,'FY20 Actuals Pivot'!D:D,C43,'FY20 Actuals Pivot'!A:A,$G$6,'FY20 Actuals Pivot'!B:B,"(blank)")</f>
        <v>0</v>
      </c>
      <c r="F43" s="36"/>
      <c r="G43" s="37">
        <f>SUMIFS('FY21 Budget Pivot'!D:D,'FY21 Budget Pivot'!C:C,C43,'FY21 Budget Pivot'!A:A,$G$6,'FY21 Budget Pivot'!B:B,"(blank)")</f>
        <v>0</v>
      </c>
      <c r="H43" s="36"/>
      <c r="I43" s="72">
        <v>0</v>
      </c>
      <c r="J43" s="63">
        <v>0.1575</v>
      </c>
    </row>
    <row r="44" spans="2:10" x14ac:dyDescent="0.2">
      <c r="B44" s="21" t="s">
        <v>212</v>
      </c>
      <c r="C44" s="20" t="s">
        <v>250</v>
      </c>
      <c r="E44" s="35">
        <f>SUMIFS('FY20 Actuals Pivot'!E:E,'FY20 Actuals Pivot'!D:D,C44,'FY20 Actuals Pivot'!A:A,$G$6,'FY20 Actuals Pivot'!B:B,"(blank)")</f>
        <v>0</v>
      </c>
      <c r="F44" s="36"/>
      <c r="G44" s="37">
        <f>SUMIFS('FY21 Budget Pivot'!D:D,'FY21 Budget Pivot'!C:C,C44,'FY21 Budget Pivot'!A:A,$G$6,'FY21 Budget Pivot'!B:B,"(blank)")</f>
        <v>0</v>
      </c>
      <c r="H44" s="36"/>
      <c r="I44" s="72">
        <v>0</v>
      </c>
    </row>
    <row r="45" spans="2:10" x14ac:dyDescent="0.2">
      <c r="B45" s="21" t="s">
        <v>212</v>
      </c>
      <c r="C45" s="20" t="s">
        <v>240</v>
      </c>
      <c r="E45" s="35">
        <f>SUMIFS('FY20 Actuals Pivot'!E:E,'FY20 Actuals Pivot'!D:D,C45,'FY20 Actuals Pivot'!A:A,$G$6,'FY20 Actuals Pivot'!B:B,"(blank)")</f>
        <v>0</v>
      </c>
      <c r="F45" s="36"/>
      <c r="G45" s="37">
        <f>SUMIFS('FY21 Budget Pivot'!D:D,'FY21 Budget Pivot'!C:C,C45,'FY21 Budget Pivot'!A:A,$G$6,'FY21 Budget Pivot'!B:B,"(blank)")</f>
        <v>0</v>
      </c>
      <c r="H45" s="36"/>
      <c r="I45" s="72">
        <v>0</v>
      </c>
      <c r="J45" s="63">
        <v>0.1575</v>
      </c>
    </row>
    <row r="46" spans="2:10" x14ac:dyDescent="0.2">
      <c r="B46" s="21" t="s">
        <v>212</v>
      </c>
      <c r="C46" s="20" t="s">
        <v>241</v>
      </c>
      <c r="E46" s="35">
        <f>SUMIFS('FY20 Actuals Pivot'!E:E,'FY20 Actuals Pivot'!D:D,C46,'FY20 Actuals Pivot'!A:A,$G$6,'FY20 Actuals Pivot'!B:B,"(blank)")</f>
        <v>0</v>
      </c>
      <c r="F46" s="36"/>
      <c r="G46" s="37">
        <f>SUMIFS('FY21 Budget Pivot'!D:D,'FY21 Budget Pivot'!C:C,C46,'FY21 Budget Pivot'!A:A,$G$6,'FY21 Budget Pivot'!B:B,"(blank)")</f>
        <v>0</v>
      </c>
      <c r="H46" s="36"/>
      <c r="I46" s="72">
        <v>0</v>
      </c>
      <c r="J46" s="63">
        <v>0.1575</v>
      </c>
    </row>
    <row r="47" spans="2:10" x14ac:dyDescent="0.2">
      <c r="B47" s="21" t="s">
        <v>212</v>
      </c>
      <c r="C47" s="20" t="s">
        <v>238</v>
      </c>
      <c r="E47" s="35">
        <f>SUMIFS('FY20 Actuals Pivot'!E:E,'FY20 Actuals Pivot'!D:D,C47,'FY20 Actuals Pivot'!A:A,$G$6,'FY20 Actuals Pivot'!B:B,"(blank)")</f>
        <v>0</v>
      </c>
      <c r="F47" s="36"/>
      <c r="G47" s="37">
        <f>SUMIFS('FY21 Budget Pivot'!D:D,'FY21 Budget Pivot'!C:C,C47,'FY21 Budget Pivot'!A:A,$G$6,'FY21 Budget Pivot'!B:B,"(blank)")</f>
        <v>0</v>
      </c>
      <c r="H47" s="36"/>
      <c r="I47" s="72">
        <v>0</v>
      </c>
      <c r="J47" s="63">
        <v>0.1575</v>
      </c>
    </row>
    <row r="48" spans="2:10" x14ac:dyDescent="0.2">
      <c r="B48" s="21" t="s">
        <v>212</v>
      </c>
      <c r="C48" s="20" t="s">
        <v>251</v>
      </c>
      <c r="E48" s="35">
        <f>SUMIFS('FY20 Actuals Pivot'!E:E,'FY20 Actuals Pivot'!D:D,C48,'FY20 Actuals Pivot'!A:A,$G$6,'FY20 Actuals Pivot'!B:B,"(blank)")</f>
        <v>0</v>
      </c>
      <c r="F48" s="36"/>
      <c r="G48" s="37">
        <f>SUMIFS('FY21 Budget Pivot'!D:D,'FY21 Budget Pivot'!C:C,C48,'FY21 Budget Pivot'!A:A,$G$6,'FY21 Budget Pivot'!B:B,"(blank)")</f>
        <v>0</v>
      </c>
      <c r="H48" s="36"/>
      <c r="I48" s="72">
        <v>0</v>
      </c>
      <c r="J48" s="63">
        <v>0.1575</v>
      </c>
    </row>
    <row r="49" spans="1:10" x14ac:dyDescent="0.2">
      <c r="B49" s="21" t="s">
        <v>212</v>
      </c>
      <c r="C49" s="20" t="s">
        <v>239</v>
      </c>
      <c r="E49" s="35">
        <f>SUMIFS('FY20 Actuals Pivot'!E:E,'FY20 Actuals Pivot'!D:D,C49,'FY20 Actuals Pivot'!A:A,$G$6,'FY20 Actuals Pivot'!B:B,"(blank)")</f>
        <v>0</v>
      </c>
      <c r="F49" s="36"/>
      <c r="G49" s="37">
        <f>SUMIFS('FY21 Budget Pivot'!D:D,'FY21 Budget Pivot'!C:C,C49,'FY21 Budget Pivot'!A:A,$G$6,'FY21 Budget Pivot'!B:B,"(blank)")</f>
        <v>0</v>
      </c>
      <c r="H49" s="36"/>
      <c r="I49" s="72">
        <v>0</v>
      </c>
      <c r="J49" s="63">
        <v>0.1575</v>
      </c>
    </row>
    <row r="50" spans="1:10" x14ac:dyDescent="0.2">
      <c r="B50" s="21" t="s">
        <v>212</v>
      </c>
      <c r="C50" s="20" t="s">
        <v>252</v>
      </c>
      <c r="E50" s="35">
        <f>SUMIFS('FY20 Actuals Pivot'!E:E,'FY20 Actuals Pivot'!D:D,C50,'FY20 Actuals Pivot'!A:A,$G$6,'FY20 Actuals Pivot'!B:B,"(blank)")</f>
        <v>0</v>
      </c>
      <c r="F50" s="36"/>
      <c r="G50" s="37">
        <f>SUMIFS('FY21 Budget Pivot'!D:D,'FY21 Budget Pivot'!C:C,C50,'FY21 Budget Pivot'!A:A,$G$6,'FY21 Budget Pivot'!B:B,"(blank)")</f>
        <v>0</v>
      </c>
      <c r="H50" s="36"/>
      <c r="I50" s="72">
        <v>0</v>
      </c>
      <c r="J50" s="63">
        <v>0.28999999999999998</v>
      </c>
    </row>
    <row r="51" spans="1:10" x14ac:dyDescent="0.2">
      <c r="B51" s="21" t="s">
        <v>212</v>
      </c>
      <c r="C51" s="20" t="s">
        <v>253</v>
      </c>
      <c r="E51" s="35">
        <f>SUMIFS('FY20 Actuals Pivot'!E:E,'FY20 Actuals Pivot'!D:D,C51,'FY20 Actuals Pivot'!A:A,$G$6,'FY20 Actuals Pivot'!B:B,"(blank)")</f>
        <v>0</v>
      </c>
      <c r="F51" s="36"/>
      <c r="G51" s="37">
        <f>SUMIFS('FY21 Budget Pivot'!D:D,'FY21 Budget Pivot'!C:C,C51,'FY21 Budget Pivot'!A:A,$G$6,'FY21 Budget Pivot'!B:B,"(blank)")</f>
        <v>0</v>
      </c>
      <c r="H51" s="36"/>
      <c r="I51" s="72">
        <v>0</v>
      </c>
      <c r="J51" s="63">
        <v>0.1575</v>
      </c>
    </row>
    <row r="52" spans="1:10" x14ac:dyDescent="0.2">
      <c r="B52" s="21" t="s">
        <v>212</v>
      </c>
      <c r="C52" s="20" t="s">
        <v>282</v>
      </c>
      <c r="E52" s="35">
        <f>SUMIFS('FY20 Actuals Pivot'!E:E,'FY20 Actuals Pivot'!D:D,C52,'FY20 Actuals Pivot'!A:A,$G$6,'FY20 Actuals Pivot'!B:B,"(blank)")</f>
        <v>0</v>
      </c>
      <c r="F52" s="36"/>
      <c r="G52" s="37">
        <f>SUMIFS('FY21 Budget Pivot'!D:D,'FY21 Budget Pivot'!C:C,C52,'FY21 Budget Pivot'!A:A,$G$6,'FY21 Budget Pivot'!B:B,"(blank)")</f>
        <v>0</v>
      </c>
      <c r="H52" s="36"/>
      <c r="I52" s="72">
        <v>0</v>
      </c>
    </row>
    <row r="53" spans="1:10" x14ac:dyDescent="0.2">
      <c r="B53" s="21" t="s">
        <v>212</v>
      </c>
      <c r="C53" s="20" t="s">
        <v>391</v>
      </c>
      <c r="E53" s="35">
        <f>SUMIFS('FY20 Actuals Pivot'!E:E,'FY20 Actuals Pivot'!D:D,C53,'FY20 Actuals Pivot'!A:A,$G$6,'FY20 Actuals Pivot'!B:B,"(blank)")</f>
        <v>0</v>
      </c>
      <c r="F53" s="36"/>
      <c r="G53" s="37">
        <f>SUMIFS('FY21 Budget Pivot'!D:D,'FY21 Budget Pivot'!C:C,C53,'FY21 Budget Pivot'!A:A,$G$6,'FY21 Budget Pivot'!B:B,"(blank)")</f>
        <v>0</v>
      </c>
      <c r="H53" s="36"/>
      <c r="I53" s="72">
        <v>0</v>
      </c>
    </row>
    <row r="54" spans="1:10" x14ac:dyDescent="0.2">
      <c r="B54" s="21" t="s">
        <v>212</v>
      </c>
      <c r="C54" s="20" t="s">
        <v>383</v>
      </c>
      <c r="E54" s="35">
        <f>SUMIFS('FY20 Actuals Pivot'!E:E,'FY20 Actuals Pivot'!D:D,C54,'FY20 Actuals Pivot'!A:A,$G$6,'FY20 Actuals Pivot'!B:B,"(blank)")</f>
        <v>0</v>
      </c>
      <c r="F54" s="36"/>
      <c r="G54" s="37">
        <f>SUMIFS('FY21 Budget Pivot'!D:D,'FY21 Budget Pivot'!C:C,C54,'FY21 Budget Pivot'!A:A,$G$6,'FY21 Budget Pivot'!B:B,"(blank)")</f>
        <v>0</v>
      </c>
      <c r="H54" s="36"/>
      <c r="I54" s="72">
        <v>0</v>
      </c>
    </row>
    <row r="55" spans="1:10" x14ac:dyDescent="0.2">
      <c r="B55" s="21" t="s">
        <v>212</v>
      </c>
      <c r="C55" s="20" t="s">
        <v>439</v>
      </c>
      <c r="E55" s="35">
        <f>SUMIFS('FY20 Actuals Pivot'!E:E,'FY20 Actuals Pivot'!D:D,C55,'FY20 Actuals Pivot'!A:A,$G$6,'FY20 Actuals Pivot'!B:B,"(blank)")</f>
        <v>0</v>
      </c>
      <c r="F55" s="36"/>
      <c r="G55" s="37">
        <f>SUMIFS('FY21 Budget Pivot'!D:D,'FY21 Budget Pivot'!C:C,C55,'FY21 Budget Pivot'!A:A,$G$6,'FY21 Budget Pivot'!B:B,"(blank)")</f>
        <v>0</v>
      </c>
      <c r="H55" s="36"/>
      <c r="I55" s="72">
        <v>0</v>
      </c>
    </row>
    <row r="56" spans="1:10" x14ac:dyDescent="0.2">
      <c r="A56" s="38"/>
      <c r="B56" s="38"/>
      <c r="C56" s="24"/>
      <c r="D56" s="38"/>
      <c r="E56" s="39"/>
      <c r="F56" s="40"/>
      <c r="G56" s="41"/>
      <c r="H56" s="40"/>
      <c r="I56" s="40"/>
    </row>
    <row r="57" spans="1:10" x14ac:dyDescent="0.2">
      <c r="C57" s="25"/>
      <c r="E57" s="42">
        <f>SUM(E8:E55)</f>
        <v>600670.80000000005</v>
      </c>
      <c r="F57" s="36"/>
      <c r="G57" s="42">
        <f>SUM(G8:G55)</f>
        <v>704359.91999999993</v>
      </c>
      <c r="H57" s="36"/>
      <c r="I57" s="42">
        <f>SUM(I8:I55)</f>
        <v>248111.96249999999</v>
      </c>
    </row>
    <row r="58" spans="1:10" x14ac:dyDescent="0.2">
      <c r="C58" s="25"/>
      <c r="E58" s="42"/>
      <c r="F58" s="36"/>
      <c r="G58" s="43"/>
      <c r="H58" s="36"/>
      <c r="I58" s="36"/>
    </row>
    <row r="59" spans="1:10" ht="25.5" x14ac:dyDescent="0.2">
      <c r="C59" s="25"/>
      <c r="E59" s="44" t="s">
        <v>56</v>
      </c>
      <c r="F59" s="45"/>
      <c r="G59" s="46" t="s">
        <v>53</v>
      </c>
      <c r="H59" s="45"/>
      <c r="I59" s="44" t="s">
        <v>52</v>
      </c>
    </row>
    <row r="60" spans="1:10" x14ac:dyDescent="0.2">
      <c r="A60" s="23" t="s">
        <v>11</v>
      </c>
      <c r="B60" s="23" t="s">
        <v>136</v>
      </c>
      <c r="C60" s="26" t="s">
        <v>4</v>
      </c>
      <c r="D60" s="38"/>
      <c r="E60" s="47"/>
      <c r="F60" s="48"/>
      <c r="G60" s="47"/>
      <c r="H60" s="48"/>
      <c r="I60" s="47"/>
    </row>
    <row r="61" spans="1:10" x14ac:dyDescent="0.2">
      <c r="A61" s="22"/>
      <c r="B61" s="49"/>
      <c r="C61" s="27"/>
      <c r="E61" s="36"/>
      <c r="F61" s="36"/>
      <c r="G61" s="36"/>
      <c r="H61" s="36"/>
      <c r="I61" s="36"/>
    </row>
    <row r="62" spans="1:10" x14ac:dyDescent="0.2">
      <c r="A62" s="22"/>
      <c r="B62" s="21" t="s">
        <v>967</v>
      </c>
      <c r="C62" s="57" t="s">
        <v>12</v>
      </c>
      <c r="E62" s="35">
        <f>SUMIFS('FY20 Actuals Pivot'!E:E,'FY20 Actuals Pivot'!C:C,C62,'FY20 Actuals Pivot'!A:A,$G$6,'FY20 Actuals Pivot'!B:B,"(blank)")</f>
        <v>0</v>
      </c>
      <c r="F62" s="36"/>
      <c r="G62" s="37">
        <f>SUMIFS('FY21 Budget Pivot'!D:D,'FY21 Budget Pivot'!C:C,C62,'FY21 Budget Pivot'!A:A,$G$6,'FY21 Budget Pivot'!B:B,"(blank)")</f>
        <v>0</v>
      </c>
      <c r="H62" s="36"/>
      <c r="I62" s="72">
        <v>0</v>
      </c>
    </row>
    <row r="63" spans="1:10" x14ac:dyDescent="0.2">
      <c r="A63" s="22"/>
      <c r="B63" s="21" t="s">
        <v>968</v>
      </c>
      <c r="C63" s="20" t="s">
        <v>453</v>
      </c>
      <c r="E63" s="35">
        <f>SUMIFS('FY20 Actuals Pivot'!E:E,'FY20 Actuals Pivot'!C:C,C63,'FY20 Actuals Pivot'!A:A,$G$6,'FY20 Actuals Pivot'!B:B,"(blank)")</f>
        <v>0</v>
      </c>
      <c r="F63" s="36"/>
      <c r="G63" s="37">
        <f>SUMIFS('FY21 Budget Pivot'!D:D,'FY21 Budget Pivot'!C:C,C63,'FY21 Budget Pivot'!A:A,$G$6,'FY21 Budget Pivot'!B:B,"(blank)")</f>
        <v>0</v>
      </c>
      <c r="H63" s="36"/>
      <c r="I63" s="72">
        <v>0</v>
      </c>
    </row>
    <row r="64" spans="1:10" x14ac:dyDescent="0.2">
      <c r="B64" s="50" t="s">
        <v>169</v>
      </c>
      <c r="C64" s="20" t="s">
        <v>964</v>
      </c>
      <c r="E64" s="35">
        <f>SUMIFS('FY20 Actuals Pivot'!E:E,'FY20 Actuals Pivot'!C:C,C64,'FY20 Actuals Pivot'!A:A,$G$6,'FY20 Actuals Pivot'!B:B,"(blank)")</f>
        <v>0</v>
      </c>
      <c r="F64" s="36"/>
      <c r="G64" s="37">
        <f>SUMIFS('FY21 Budget Pivot'!D:D,'FY21 Budget Pivot'!C:C,C64,'FY21 Budget Pivot'!A:A,$G$6,'FY21 Budget Pivot'!B:B,"(blank)")</f>
        <v>0</v>
      </c>
      <c r="H64" s="36"/>
      <c r="I64" s="72">
        <v>0</v>
      </c>
    </row>
    <row r="65" spans="1:9" x14ac:dyDescent="0.2">
      <c r="B65" s="21" t="s">
        <v>969</v>
      </c>
      <c r="C65" s="20" t="s">
        <v>695</v>
      </c>
      <c r="E65" s="35">
        <f>SUMIFS('FY20 Actuals Pivot'!E:E,'FY20 Actuals Pivot'!C:C,C65,'FY20 Actuals Pivot'!A:A,$G$6,'FY20 Actuals Pivot'!B:B,"(blank)")</f>
        <v>0</v>
      </c>
      <c r="F65" s="36"/>
      <c r="G65" s="37">
        <f>SUMIFS('FY21 Budget Pivot'!D:D,'FY21 Budget Pivot'!C:C,C65,'FY21 Budget Pivot'!A:A,$G$6,'FY21 Budget Pivot'!B:B,"(blank)")</f>
        <v>0</v>
      </c>
      <c r="H65" s="36"/>
      <c r="I65" s="72">
        <v>0</v>
      </c>
    </row>
    <row r="66" spans="1:9" x14ac:dyDescent="0.2">
      <c r="B66" s="21" t="s">
        <v>970</v>
      </c>
      <c r="C66" s="20" t="s">
        <v>546</v>
      </c>
      <c r="E66" s="35">
        <f>SUMIFS('FY20 Actuals Pivot'!E:E,'FY20 Actuals Pivot'!C:C,C66,'FY20 Actuals Pivot'!A:A,$G$6,'FY20 Actuals Pivot'!B:B,"(blank)")</f>
        <v>0</v>
      </c>
      <c r="F66" s="36"/>
      <c r="G66" s="37">
        <f>SUMIFS('FY21 Budget Pivot'!D:D,'FY21 Budget Pivot'!C:C,C66,'FY21 Budget Pivot'!A:A,$G$6,'FY21 Budget Pivot'!B:B,"(blank)")</f>
        <v>0</v>
      </c>
      <c r="H66" s="36"/>
      <c r="I66" s="72">
        <v>0</v>
      </c>
    </row>
    <row r="67" spans="1:9" x14ac:dyDescent="0.2">
      <c r="B67" s="50" t="s">
        <v>228</v>
      </c>
      <c r="C67" s="20" t="s">
        <v>13</v>
      </c>
      <c r="E67" s="35">
        <f>SUMIFS('FY20 Actuals Pivot'!E:E,'FY20 Actuals Pivot'!C:C,C67,'FY20 Actuals Pivot'!A:A,$G$6,'FY20 Actuals Pivot'!B:B,"(blank)")</f>
        <v>3499</v>
      </c>
      <c r="F67" s="36"/>
      <c r="G67" s="37">
        <f>SUMIFS('FY21 Budget Pivot'!D:D,'FY21 Budget Pivot'!C:C,C67,'FY21 Budget Pivot'!A:A,$G$6,'FY21 Budget Pivot'!B:B,"(blank)")</f>
        <v>0</v>
      </c>
      <c r="H67" s="36"/>
      <c r="I67" s="72">
        <v>0</v>
      </c>
    </row>
    <row r="68" spans="1:9" x14ac:dyDescent="0.2">
      <c r="B68" s="50" t="s">
        <v>169</v>
      </c>
      <c r="C68" s="20" t="s">
        <v>561</v>
      </c>
      <c r="E68" s="35">
        <f>SUMIFS('FY20 Actuals Pivot'!E:E,'FY20 Actuals Pivot'!C:C,C68,'FY20 Actuals Pivot'!A:A,$G$6,'FY20 Actuals Pivot'!B:B,"(blank)")</f>
        <v>4069.22</v>
      </c>
      <c r="F68" s="36"/>
      <c r="G68" s="37">
        <f>SUMIFS('FY21 Budget Pivot'!D:D,'FY21 Budget Pivot'!C:C,C68,'FY21 Budget Pivot'!A:A,$G$6,'FY21 Budget Pivot'!B:B,"(blank)")</f>
        <v>0</v>
      </c>
      <c r="H68" s="36"/>
      <c r="I68" s="72">
        <v>0</v>
      </c>
    </row>
    <row r="69" spans="1:9" x14ac:dyDescent="0.2">
      <c r="B69" s="50" t="s">
        <v>229</v>
      </c>
      <c r="C69" s="20" t="s">
        <v>14</v>
      </c>
      <c r="E69" s="35">
        <f>SUMIFS('FY20 Actuals Pivot'!E:E,'FY20 Actuals Pivot'!C:C,C69,'FY20 Actuals Pivot'!A:A,$G$6,'FY20 Actuals Pivot'!B:B,"(blank)")</f>
        <v>66.210000000000008</v>
      </c>
      <c r="F69" s="36"/>
      <c r="G69" s="37">
        <f>SUMIFS('FY21 Budget Pivot'!D:D,'FY21 Budget Pivot'!C:C,C69,'FY21 Budget Pivot'!A:A,$G$6,'FY21 Budget Pivot'!B:B,"(blank)")</f>
        <v>0</v>
      </c>
      <c r="H69" s="36"/>
      <c r="I69" s="72">
        <v>0</v>
      </c>
    </row>
    <row r="70" spans="1:9" x14ac:dyDescent="0.2">
      <c r="B70" s="50" t="s">
        <v>230</v>
      </c>
      <c r="C70" s="20" t="s">
        <v>15</v>
      </c>
      <c r="E70" s="35">
        <f>SUMIFS('FY20 Actuals Pivot'!E:E,'FY20 Actuals Pivot'!C:C,C70,'FY20 Actuals Pivot'!A:A,$G$6,'FY20 Actuals Pivot'!B:B,"(blank)")</f>
        <v>0</v>
      </c>
      <c r="F70" s="36"/>
      <c r="G70" s="37">
        <f>SUMIFS('FY21 Budget Pivot'!D:D,'FY21 Budget Pivot'!C:C,C70,'FY21 Budget Pivot'!A:A,$G$6,'FY21 Budget Pivot'!B:B,"(blank)")</f>
        <v>0</v>
      </c>
      <c r="H70" s="36"/>
      <c r="I70" s="72">
        <v>0</v>
      </c>
    </row>
    <row r="71" spans="1:9" x14ac:dyDescent="0.2">
      <c r="B71" s="50" t="s">
        <v>209</v>
      </c>
      <c r="C71" s="20" t="s">
        <v>16</v>
      </c>
      <c r="E71" s="35">
        <f>SUMIFS('FY20 Actuals Pivot'!E:E,'FY20 Actuals Pivot'!C:C,C71,'FY20 Actuals Pivot'!A:A,$G$6,'FY20 Actuals Pivot'!B:B,"(blank)")</f>
        <v>0</v>
      </c>
      <c r="F71" s="36"/>
      <c r="G71" s="37">
        <f>SUMIFS('FY21 Budget Pivot'!D:D,'FY21 Budget Pivot'!C:C,C71,'FY21 Budget Pivot'!A:A,$G$6,'FY21 Budget Pivot'!B:B,"(blank)")</f>
        <v>0</v>
      </c>
      <c r="H71" s="36"/>
      <c r="I71" s="72">
        <v>0</v>
      </c>
    </row>
    <row r="72" spans="1:9" x14ac:dyDescent="0.2">
      <c r="B72" s="50" t="s">
        <v>231</v>
      </c>
      <c r="C72" s="20" t="s">
        <v>17</v>
      </c>
      <c r="E72" s="35">
        <f>SUMIFS('FY20 Actuals Pivot'!E:E,'FY20 Actuals Pivot'!C:C,C72,'FY20 Actuals Pivot'!A:A,$G$6,'FY20 Actuals Pivot'!B:B,"(blank)")</f>
        <v>0</v>
      </c>
      <c r="F72" s="36"/>
      <c r="G72" s="37">
        <f>SUMIFS('FY21 Budget Pivot'!D:D,'FY21 Budget Pivot'!C:C,C72,'FY21 Budget Pivot'!A:A,$G$6,'FY21 Budget Pivot'!B:B,"(blank)")</f>
        <v>0</v>
      </c>
      <c r="H72" s="36"/>
      <c r="I72" s="72">
        <v>0</v>
      </c>
    </row>
    <row r="73" spans="1:9" x14ac:dyDescent="0.2">
      <c r="B73" s="50" t="s">
        <v>971</v>
      </c>
      <c r="C73" s="20" t="s">
        <v>461</v>
      </c>
      <c r="E73" s="35">
        <f>SUMIFS('FY20 Actuals Pivot'!E:E,'FY20 Actuals Pivot'!C:C,C73,'FY20 Actuals Pivot'!A:A,$G$6,'FY20 Actuals Pivot'!B:B,"(blank)")</f>
        <v>0</v>
      </c>
      <c r="F73" s="36"/>
      <c r="G73" s="37">
        <f>SUMIFS('FY21 Budget Pivot'!D:D,'FY21 Budget Pivot'!C:C,C73,'FY21 Budget Pivot'!A:A,$G$6,'FY21 Budget Pivot'!B:B,"(blank)")</f>
        <v>0</v>
      </c>
      <c r="H73" s="36"/>
      <c r="I73" s="72">
        <v>0</v>
      </c>
    </row>
    <row r="74" spans="1:9" x14ac:dyDescent="0.2">
      <c r="B74" s="50" t="s">
        <v>163</v>
      </c>
      <c r="C74" s="20" t="s">
        <v>222</v>
      </c>
      <c r="E74" s="35">
        <f>SUMIFS('FY20 Actuals Pivot'!E:E,'FY20 Actuals Pivot'!C:C,C74,'FY20 Actuals Pivot'!A:A,$G$6,'FY20 Actuals Pivot'!B:B,"(blank)")</f>
        <v>1911.7200000000003</v>
      </c>
      <c r="F74" s="36"/>
      <c r="G74" s="37">
        <f>SUMIFS('FY21 Budget Pivot'!D:D,'FY21 Budget Pivot'!C:C,C74,'FY21 Budget Pivot'!A:A,$G$6,'FY21 Budget Pivot'!B:B,"(blank)")</f>
        <v>0</v>
      </c>
      <c r="H74" s="36"/>
      <c r="I74" s="72">
        <v>0</v>
      </c>
    </row>
    <row r="75" spans="1:9" x14ac:dyDescent="0.2">
      <c r="A75" s="28"/>
      <c r="B75" s="50" t="s">
        <v>172</v>
      </c>
      <c r="C75" s="20" t="s">
        <v>19</v>
      </c>
      <c r="D75" s="28"/>
      <c r="E75" s="35">
        <f>SUMIFS('FY20 Actuals Pivot'!E:E,'FY20 Actuals Pivot'!C:C,C75,'FY20 Actuals Pivot'!A:A,$G$6,'FY20 Actuals Pivot'!B:B,"(blank)")</f>
        <v>0</v>
      </c>
      <c r="F75" s="36"/>
      <c r="G75" s="37">
        <f>SUMIFS('FY21 Budget Pivot'!D:D,'FY21 Budget Pivot'!C:C,C75,'FY21 Budget Pivot'!A:A,$G$6,'FY21 Budget Pivot'!B:B,"(blank)")</f>
        <v>0</v>
      </c>
      <c r="H75" s="36"/>
      <c r="I75" s="72">
        <v>0</v>
      </c>
    </row>
    <row r="76" spans="1:9" x14ac:dyDescent="0.2">
      <c r="B76" s="51" t="s">
        <v>966</v>
      </c>
      <c r="C76" s="20" t="s">
        <v>658</v>
      </c>
      <c r="E76" s="35">
        <f>SUMIFS('FY20 Actuals Pivot'!E:E,'FY20 Actuals Pivot'!C:C,C76,'FY20 Actuals Pivot'!A:A,$G$6,'FY20 Actuals Pivot'!B:B,"(blank)")</f>
        <v>0</v>
      </c>
      <c r="F76" s="36"/>
      <c r="G76" s="37">
        <f>SUMIFS('FY21 Budget Pivot'!D:D,'FY21 Budget Pivot'!C:C,C76,'FY21 Budget Pivot'!A:A,$G$6,'FY21 Budget Pivot'!B:B,"(blank)")</f>
        <v>0</v>
      </c>
      <c r="H76" s="36"/>
      <c r="I76" s="72">
        <v>0</v>
      </c>
    </row>
    <row r="77" spans="1:9" x14ac:dyDescent="0.2">
      <c r="B77" s="51" t="s">
        <v>965</v>
      </c>
      <c r="C77" s="20" t="s">
        <v>208</v>
      </c>
      <c r="E77" s="35">
        <f>SUMIFS('FY20 Actuals Pivot'!E:E,'FY20 Actuals Pivot'!C:C,C77,'FY20 Actuals Pivot'!A:A,$G$6,'FY20 Actuals Pivot'!B:B,"(blank)")</f>
        <v>0</v>
      </c>
      <c r="F77" s="36"/>
      <c r="G77" s="37">
        <f>SUMIFS('FY21 Budget Pivot'!D:D,'FY21 Budget Pivot'!C:C,C77,'FY21 Budget Pivot'!A:A,$G$6,'FY21 Budget Pivot'!B:B,"(blank)")</f>
        <v>0</v>
      </c>
      <c r="H77" s="36"/>
      <c r="I77" s="72">
        <v>0</v>
      </c>
    </row>
    <row r="78" spans="1:9" x14ac:dyDescent="0.2">
      <c r="B78" s="50" t="s">
        <v>819</v>
      </c>
      <c r="C78" s="20" t="s">
        <v>20</v>
      </c>
      <c r="E78" s="35">
        <f>SUMIFS('FY20 Actuals Pivot'!E:E,'FY20 Actuals Pivot'!C:C,C78,'FY20 Actuals Pivot'!A:A,$G$6,'FY20 Actuals Pivot'!B:B,"(blank)")</f>
        <v>0</v>
      </c>
      <c r="F78" s="36"/>
      <c r="G78" s="37">
        <f>SUMIFS('FY21 Budget Pivot'!D:D,'FY21 Budget Pivot'!C:C,C78,'FY21 Budget Pivot'!A:A,$G$6,'FY21 Budget Pivot'!B:B,"(blank)")</f>
        <v>0</v>
      </c>
      <c r="H78" s="36"/>
      <c r="I78" s="72">
        <v>0</v>
      </c>
    </row>
    <row r="79" spans="1:9" x14ac:dyDescent="0.2">
      <c r="B79" s="50" t="s">
        <v>816</v>
      </c>
      <c r="C79" s="20" t="s">
        <v>21</v>
      </c>
      <c r="E79" s="35">
        <f>SUMIFS('FY20 Actuals Pivot'!E:E,'FY20 Actuals Pivot'!C:C,C79,'FY20 Actuals Pivot'!A:A,$G$6,'FY20 Actuals Pivot'!B:B,"(blank)")</f>
        <v>-18000</v>
      </c>
      <c r="F79" s="36"/>
      <c r="G79" s="37">
        <f>SUMIFS('FY21 Budget Pivot'!D:D,'FY21 Budget Pivot'!C:C,C79,'FY21 Budget Pivot'!A:A,$G$6,'FY21 Budget Pivot'!B:B,"(blank)")</f>
        <v>-17999</v>
      </c>
      <c r="H79" s="36"/>
      <c r="I79" s="72">
        <v>-17999</v>
      </c>
    </row>
    <row r="80" spans="1:9" x14ac:dyDescent="0.2">
      <c r="B80" s="50" t="s">
        <v>235</v>
      </c>
      <c r="C80" s="20" t="s">
        <v>283</v>
      </c>
      <c r="E80" s="35">
        <f>SUMIFS('FY20 Actuals Pivot'!E:E,'FY20 Actuals Pivot'!C:C,C80,'FY20 Actuals Pivot'!A:A,$G$6,'FY20 Actuals Pivot'!B:B,"(blank)")</f>
        <v>0</v>
      </c>
      <c r="F80" s="36"/>
      <c r="G80" s="37">
        <f>SUMIFS('FY21 Budget Pivot'!D:D,'FY21 Budget Pivot'!C:C,C80,'FY21 Budget Pivot'!A:A,$G$6,'FY21 Budget Pivot'!B:B,"(blank)")</f>
        <v>0</v>
      </c>
      <c r="H80" s="36"/>
      <c r="I80" s="72">
        <v>0</v>
      </c>
    </row>
    <row r="81" spans="2:9" x14ac:dyDescent="0.2">
      <c r="B81" s="50" t="s">
        <v>809</v>
      </c>
      <c r="C81" s="20" t="s">
        <v>485</v>
      </c>
      <c r="E81" s="35">
        <f>SUMIFS('FY20 Actuals Pivot'!E:E,'FY20 Actuals Pivot'!C:C,C81,'FY20 Actuals Pivot'!A:A,$G$6,'FY20 Actuals Pivot'!B:B,"(blank)")</f>
        <v>0</v>
      </c>
      <c r="F81" s="36"/>
      <c r="G81" s="37">
        <f>SUMIFS('FY21 Budget Pivot'!D:D,'FY21 Budget Pivot'!C:C,C81,'FY21 Budget Pivot'!A:A,$G$6,'FY21 Budget Pivot'!B:B,"(blank)")</f>
        <v>0</v>
      </c>
      <c r="H81" s="36"/>
      <c r="I81" s="72">
        <v>0</v>
      </c>
    </row>
    <row r="82" spans="2:9" x14ac:dyDescent="0.2">
      <c r="B82" s="50" t="s">
        <v>178</v>
      </c>
      <c r="C82" s="20" t="s">
        <v>23</v>
      </c>
      <c r="E82" s="35">
        <f>SUMIFS('FY20 Actuals Pivot'!E:E,'FY20 Actuals Pivot'!C:C,C82,'FY20 Actuals Pivot'!A:A,$G$6,'FY20 Actuals Pivot'!B:B,"(blank)")</f>
        <v>3817.68</v>
      </c>
      <c r="F82" s="36"/>
      <c r="G82" s="37">
        <f>SUMIFS('FY21 Budget Pivot'!D:D,'FY21 Budget Pivot'!C:C,C82,'FY21 Budget Pivot'!A:A,$G$6,'FY21 Budget Pivot'!B:B,"(blank)")</f>
        <v>0</v>
      </c>
      <c r="H82" s="36"/>
      <c r="I82" s="72">
        <v>0</v>
      </c>
    </row>
    <row r="83" spans="2:9" x14ac:dyDescent="0.2">
      <c r="B83" s="50" t="s">
        <v>169</v>
      </c>
      <c r="C83" s="20" t="s">
        <v>422</v>
      </c>
      <c r="E83" s="35">
        <f>SUMIFS('FY20 Actuals Pivot'!E:E,'FY20 Actuals Pivot'!C:C,C83,'FY20 Actuals Pivot'!A:A,$G$6,'FY20 Actuals Pivot'!B:B,"(blank)")</f>
        <v>0</v>
      </c>
      <c r="F83" s="36"/>
      <c r="G83" s="37">
        <f>SUMIFS('FY21 Budget Pivot'!D:D,'FY21 Budget Pivot'!C:C,C83,'FY21 Budget Pivot'!A:A,$G$6,'FY21 Budget Pivot'!B:B,"(blank)")</f>
        <v>0</v>
      </c>
      <c r="H83" s="36"/>
      <c r="I83" s="72">
        <v>0</v>
      </c>
    </row>
    <row r="84" spans="2:9" x14ac:dyDescent="0.2">
      <c r="B84" s="50" t="s">
        <v>810</v>
      </c>
      <c r="C84" s="20" t="s">
        <v>466</v>
      </c>
      <c r="E84" s="35">
        <f>SUMIFS('FY20 Actuals Pivot'!E:E,'FY20 Actuals Pivot'!C:C,C84,'FY20 Actuals Pivot'!A:A,$G$6,'FY20 Actuals Pivot'!B:B,"(blank)")</f>
        <v>0</v>
      </c>
      <c r="F84" s="36"/>
      <c r="G84" s="37">
        <f>SUMIFS('FY21 Budget Pivot'!D:D,'FY21 Budget Pivot'!C:C,C84,'FY21 Budget Pivot'!A:A,$G$6,'FY21 Budget Pivot'!B:B,"(blank)")</f>
        <v>0</v>
      </c>
      <c r="H84" s="36"/>
      <c r="I84" s="72">
        <v>0</v>
      </c>
    </row>
    <row r="85" spans="2:9" x14ac:dyDescent="0.2">
      <c r="B85" s="50" t="s">
        <v>157</v>
      </c>
      <c r="C85" s="20" t="s">
        <v>36</v>
      </c>
      <c r="E85" s="35">
        <f>SUMIFS('FY20 Actuals Pivot'!E:E,'FY20 Actuals Pivot'!C:C,C85,'FY20 Actuals Pivot'!A:A,$G$6,'FY20 Actuals Pivot'!B:B,"(blank)")</f>
        <v>1157.55</v>
      </c>
      <c r="F85" s="36"/>
      <c r="G85" s="37">
        <f>SUMIFS('FY21 Budget Pivot'!D:D,'FY21 Budget Pivot'!C:C,C85,'FY21 Budget Pivot'!A:A,$G$6,'FY21 Budget Pivot'!B:B,"(blank)")</f>
        <v>0</v>
      </c>
      <c r="H85" s="36"/>
      <c r="I85" s="72">
        <v>0</v>
      </c>
    </row>
    <row r="86" spans="2:9" x14ac:dyDescent="0.2">
      <c r="B86" s="50" t="s">
        <v>811</v>
      </c>
      <c r="C86" s="20" t="s">
        <v>460</v>
      </c>
      <c r="E86" s="35">
        <f>SUMIFS('FY20 Actuals Pivot'!E:E,'FY20 Actuals Pivot'!C:C,C86,'FY20 Actuals Pivot'!A:A,$G$6,'FY20 Actuals Pivot'!B:B,"(blank)")</f>
        <v>0</v>
      </c>
      <c r="F86" s="36"/>
      <c r="G86" s="37">
        <f>SUMIFS('FY21 Budget Pivot'!D:D,'FY21 Budget Pivot'!C:C,C86,'FY21 Budget Pivot'!A:A,$G$6,'FY21 Budget Pivot'!B:B,"(blank)")</f>
        <v>0</v>
      </c>
      <c r="H86" s="36"/>
      <c r="I86" s="72">
        <v>0</v>
      </c>
    </row>
    <row r="87" spans="2:9" x14ac:dyDescent="0.2">
      <c r="B87" s="50" t="s">
        <v>176</v>
      </c>
      <c r="C87" s="20" t="s">
        <v>214</v>
      </c>
      <c r="E87" s="35">
        <f>SUMIFS('FY20 Actuals Pivot'!E:E,'FY20 Actuals Pivot'!C:C,C87,'FY20 Actuals Pivot'!A:A,$G$6,'FY20 Actuals Pivot'!B:B,"(blank)")</f>
        <v>0</v>
      </c>
      <c r="F87" s="36"/>
      <c r="G87" s="37">
        <f>SUMIFS('FY21 Budget Pivot'!D:D,'FY21 Budget Pivot'!C:C,C87,'FY21 Budget Pivot'!A:A,$G$6,'FY21 Budget Pivot'!B:B,"(blank)")</f>
        <v>0</v>
      </c>
      <c r="H87" s="36"/>
      <c r="I87" s="72">
        <v>0</v>
      </c>
    </row>
    <row r="88" spans="2:9" x14ac:dyDescent="0.2">
      <c r="B88" s="50" t="s">
        <v>169</v>
      </c>
      <c r="C88" s="20" t="s">
        <v>489</v>
      </c>
      <c r="E88" s="35">
        <f>SUMIFS('FY20 Actuals Pivot'!E:E,'FY20 Actuals Pivot'!C:C,C88,'FY20 Actuals Pivot'!A:A,$G$6,'FY20 Actuals Pivot'!B:B,"(blank)")</f>
        <v>0</v>
      </c>
      <c r="F88" s="36"/>
      <c r="G88" s="37">
        <f>SUMIFS('FY21 Budget Pivot'!D:D,'FY21 Budget Pivot'!C:C,C88,'FY21 Budget Pivot'!A:A,$G$6,'FY21 Budget Pivot'!B:B,"(blank)")</f>
        <v>0</v>
      </c>
      <c r="H88" s="36"/>
      <c r="I88" s="72">
        <v>0</v>
      </c>
    </row>
    <row r="89" spans="2:9" x14ac:dyDescent="0.2">
      <c r="B89" s="50" t="s">
        <v>169</v>
      </c>
      <c r="C89" s="20" t="s">
        <v>170</v>
      </c>
      <c r="E89" s="35">
        <f>SUMIFS('FY20 Actuals Pivot'!E:E,'FY20 Actuals Pivot'!C:C,C89,'FY20 Actuals Pivot'!A:A,$G$6,'FY20 Actuals Pivot'!B:B,"(blank)")</f>
        <v>0</v>
      </c>
      <c r="F89" s="36"/>
      <c r="G89" s="37">
        <f>SUMIFS('FY21 Budget Pivot'!D:D,'FY21 Budget Pivot'!C:C,C89,'FY21 Budget Pivot'!A:A,$G$6,'FY21 Budget Pivot'!B:B,"(blank)")</f>
        <v>0</v>
      </c>
      <c r="H89" s="36"/>
      <c r="I89" s="72">
        <v>0</v>
      </c>
    </row>
    <row r="90" spans="2:9" x14ac:dyDescent="0.2">
      <c r="B90" s="50" t="s">
        <v>169</v>
      </c>
      <c r="C90" s="20" t="s">
        <v>173</v>
      </c>
      <c r="E90" s="35">
        <f>SUMIFS('FY20 Actuals Pivot'!E:E,'FY20 Actuals Pivot'!C:C,C90,'FY20 Actuals Pivot'!A:A,$G$6,'FY20 Actuals Pivot'!B:B,"(blank)")</f>
        <v>0</v>
      </c>
      <c r="F90" s="36"/>
      <c r="G90" s="37">
        <f>SUMIFS('FY21 Budget Pivot'!D:D,'FY21 Budget Pivot'!C:C,C90,'FY21 Budget Pivot'!A:A,$G$6,'FY21 Budget Pivot'!B:B,"(blank)")</f>
        <v>0</v>
      </c>
      <c r="H90" s="36"/>
      <c r="I90" s="72">
        <v>0</v>
      </c>
    </row>
    <row r="91" spans="2:9" x14ac:dyDescent="0.2">
      <c r="B91" s="50" t="s">
        <v>148</v>
      </c>
      <c r="C91" s="20" t="s">
        <v>24</v>
      </c>
      <c r="E91" s="35">
        <f>SUMIFS('FY20 Actuals Pivot'!E:E,'FY20 Actuals Pivot'!C:C,C91,'FY20 Actuals Pivot'!A:A,$G$6,'FY20 Actuals Pivot'!B:B,"(blank)")</f>
        <v>0</v>
      </c>
      <c r="F91" s="36"/>
      <c r="G91" s="37">
        <f>SUMIFS('FY21 Budget Pivot'!D:D,'FY21 Budget Pivot'!C:C,C91,'FY21 Budget Pivot'!A:A,$G$6,'FY21 Budget Pivot'!B:B,"(blank)")</f>
        <v>0</v>
      </c>
      <c r="H91" s="36"/>
      <c r="I91" s="72">
        <v>0</v>
      </c>
    </row>
    <row r="92" spans="2:9" x14ac:dyDescent="0.2">
      <c r="B92" s="50" t="s">
        <v>812</v>
      </c>
      <c r="C92" s="20" t="s">
        <v>557</v>
      </c>
      <c r="E92" s="35">
        <f>SUMIFS('FY20 Actuals Pivot'!E:E,'FY20 Actuals Pivot'!C:C,C92,'FY20 Actuals Pivot'!A:A,$G$6,'FY20 Actuals Pivot'!B:B,"(blank)")</f>
        <v>0</v>
      </c>
      <c r="F92" s="36"/>
      <c r="G92" s="37">
        <f>SUMIFS('FY21 Budget Pivot'!D:D,'FY21 Budget Pivot'!C:C,C92,'FY21 Budget Pivot'!A:A,$G$6,'FY21 Budget Pivot'!B:B,"(blank)")</f>
        <v>0</v>
      </c>
      <c r="H92" s="36"/>
      <c r="I92" s="72">
        <v>0</v>
      </c>
    </row>
    <row r="93" spans="2:9" x14ac:dyDescent="0.2">
      <c r="B93" s="50" t="s">
        <v>153</v>
      </c>
      <c r="C93" s="20" t="s">
        <v>26</v>
      </c>
      <c r="E93" s="35">
        <f>SUMIFS('FY20 Actuals Pivot'!E:E,'FY20 Actuals Pivot'!C:C,C93,'FY20 Actuals Pivot'!A:A,$G$6,'FY20 Actuals Pivot'!B:B,"(blank)")</f>
        <v>0</v>
      </c>
      <c r="F93" s="36"/>
      <c r="G93" s="37">
        <f>SUMIFS('FY21 Budget Pivot'!D:D,'FY21 Budget Pivot'!C:C,C93,'FY21 Budget Pivot'!A:A,$G$6,'FY21 Budget Pivot'!B:B,"(blank)")</f>
        <v>0</v>
      </c>
      <c r="H93" s="36"/>
      <c r="I93" s="72">
        <v>0</v>
      </c>
    </row>
    <row r="94" spans="2:9" x14ac:dyDescent="0.2">
      <c r="B94" s="50" t="s">
        <v>232</v>
      </c>
      <c r="C94" s="20" t="s">
        <v>27</v>
      </c>
      <c r="E94" s="35">
        <f>SUMIFS('FY20 Actuals Pivot'!E:E,'FY20 Actuals Pivot'!C:C,C94,'FY20 Actuals Pivot'!A:A,$G$6,'FY20 Actuals Pivot'!B:B,"(blank)")</f>
        <v>0</v>
      </c>
      <c r="F94" s="36"/>
      <c r="G94" s="37">
        <f>SUMIFS('FY21 Budget Pivot'!D:D,'FY21 Budget Pivot'!C:C,C94,'FY21 Budget Pivot'!A:A,$G$6,'FY21 Budget Pivot'!B:B,"(blank)")</f>
        <v>0</v>
      </c>
      <c r="H94" s="36"/>
      <c r="I94" s="72">
        <v>0</v>
      </c>
    </row>
    <row r="95" spans="2:9" x14ac:dyDescent="0.2">
      <c r="B95" s="50" t="s">
        <v>161</v>
      </c>
      <c r="C95" s="20" t="s">
        <v>29</v>
      </c>
      <c r="E95" s="35">
        <f>SUMIFS('FY20 Actuals Pivot'!E:E,'FY20 Actuals Pivot'!C:C,C95,'FY20 Actuals Pivot'!A:A,$G$6,'FY20 Actuals Pivot'!B:B,"(blank)")</f>
        <v>0</v>
      </c>
      <c r="F95" s="36"/>
      <c r="G95" s="37">
        <f>SUMIFS('FY21 Budget Pivot'!D:D,'FY21 Budget Pivot'!C:C,C95,'FY21 Budget Pivot'!A:A,$G$6,'FY21 Budget Pivot'!B:B,"(blank)")</f>
        <v>0</v>
      </c>
      <c r="H95" s="36"/>
      <c r="I95" s="72">
        <v>0</v>
      </c>
    </row>
    <row r="96" spans="2:9" x14ac:dyDescent="0.2">
      <c r="B96" s="50" t="s">
        <v>188</v>
      </c>
      <c r="C96" s="20" t="s">
        <v>30</v>
      </c>
      <c r="E96" s="35">
        <f>SUMIFS('FY20 Actuals Pivot'!E:E,'FY20 Actuals Pivot'!C:C,C96,'FY20 Actuals Pivot'!A:A,$G$6,'FY20 Actuals Pivot'!B:B,"(blank)")</f>
        <v>0</v>
      </c>
      <c r="F96" s="36"/>
      <c r="G96" s="37">
        <f>SUMIFS('FY21 Budget Pivot'!D:D,'FY21 Budget Pivot'!C:C,C96,'FY21 Budget Pivot'!A:A,$G$6,'FY21 Budget Pivot'!B:B,"(blank)")</f>
        <v>0</v>
      </c>
      <c r="H96" s="36"/>
      <c r="I96" s="72">
        <v>0</v>
      </c>
    </row>
    <row r="97" spans="1:9" x14ac:dyDescent="0.2">
      <c r="B97" s="50" t="s">
        <v>169</v>
      </c>
      <c r="C97" s="20" t="s">
        <v>463</v>
      </c>
      <c r="E97" s="35">
        <f>SUMIFS('FY20 Actuals Pivot'!E:E,'FY20 Actuals Pivot'!C:C,C97,'FY20 Actuals Pivot'!A:A,$G$6,'FY20 Actuals Pivot'!B:B,"(blank)")</f>
        <v>4897.2</v>
      </c>
      <c r="F97" s="36"/>
      <c r="G97" s="37">
        <f>SUMIFS('FY21 Budget Pivot'!D:D,'FY21 Budget Pivot'!C:C,C97,'FY21 Budget Pivot'!A:A,$G$6,'FY21 Budget Pivot'!B:B,"(blank)")</f>
        <v>0</v>
      </c>
      <c r="H97" s="36"/>
      <c r="I97" s="72">
        <v>0</v>
      </c>
    </row>
    <row r="98" spans="1:9" x14ac:dyDescent="0.2">
      <c r="B98" s="50" t="s">
        <v>233</v>
      </c>
      <c r="C98" s="20" t="s">
        <v>31</v>
      </c>
      <c r="E98" s="35">
        <f>SUMIFS('FY20 Actuals Pivot'!E:E,'FY20 Actuals Pivot'!C:C,C98,'FY20 Actuals Pivot'!A:A,$G$6,'FY20 Actuals Pivot'!B:B,"(blank)")</f>
        <v>0</v>
      </c>
      <c r="F98" s="36"/>
      <c r="G98" s="37">
        <f>SUMIFS('FY21 Budget Pivot'!D:D,'FY21 Budget Pivot'!C:C,C98,'FY21 Budget Pivot'!A:A,$G$6,'FY21 Budget Pivot'!B:B,"(blank)")</f>
        <v>0</v>
      </c>
      <c r="H98" s="36"/>
      <c r="I98" s="72">
        <v>0</v>
      </c>
    </row>
    <row r="99" spans="1:9" x14ac:dyDescent="0.2">
      <c r="B99" s="50" t="s">
        <v>234</v>
      </c>
      <c r="C99" s="20" t="s">
        <v>32</v>
      </c>
      <c r="E99" s="35">
        <f>SUMIFS('FY20 Actuals Pivot'!E:E,'FY20 Actuals Pivot'!C:C,C99,'FY20 Actuals Pivot'!A:A,$G$6,'FY20 Actuals Pivot'!B:B,"(blank)")</f>
        <v>0</v>
      </c>
      <c r="F99" s="36"/>
      <c r="G99" s="37">
        <f>SUMIFS('FY21 Budget Pivot'!D:D,'FY21 Budget Pivot'!C:C,C99,'FY21 Budget Pivot'!A:A,$G$6,'FY21 Budget Pivot'!B:B,"(blank)")</f>
        <v>0</v>
      </c>
      <c r="H99" s="36"/>
      <c r="I99" s="72">
        <v>0</v>
      </c>
    </row>
    <row r="100" spans="1:9" x14ac:dyDescent="0.2">
      <c r="B100" s="50" t="s">
        <v>972</v>
      </c>
      <c r="C100" s="20" t="s">
        <v>617</v>
      </c>
      <c r="E100" s="35">
        <f>SUMIFS('FY20 Actuals Pivot'!E:E,'FY20 Actuals Pivot'!C:C,C100,'FY20 Actuals Pivot'!A:A,$G$6,'FY20 Actuals Pivot'!B:B,"(blank)")</f>
        <v>0</v>
      </c>
      <c r="F100" s="36"/>
      <c r="G100" s="37">
        <f>SUMIFS('FY21 Budget Pivot'!D:D,'FY21 Budget Pivot'!C:C,C100,'FY21 Budget Pivot'!A:A,$G$6,'FY21 Budget Pivot'!B:B,"(blank)")</f>
        <v>0</v>
      </c>
      <c r="H100" s="36"/>
      <c r="I100" s="72">
        <v>0</v>
      </c>
    </row>
    <row r="101" spans="1:9" x14ac:dyDescent="0.2">
      <c r="B101" s="50" t="s">
        <v>169</v>
      </c>
      <c r="C101" s="20" t="s">
        <v>33</v>
      </c>
      <c r="E101" s="35">
        <f>SUMIFS('FY20 Actuals Pivot'!E:E,'FY20 Actuals Pivot'!C:C,C101,'FY20 Actuals Pivot'!A:A,$G$6,'FY20 Actuals Pivot'!B:B,"(blank)")</f>
        <v>24522.39</v>
      </c>
      <c r="F101" s="36"/>
      <c r="G101" s="37">
        <f>SUMIFS('FY21 Budget Pivot'!D:D,'FY21 Budget Pivot'!C:C,C101,'FY21 Budget Pivot'!A:A,$G$6,'FY21 Budget Pivot'!B:B,"(blank)")</f>
        <v>0</v>
      </c>
      <c r="H101" s="36"/>
      <c r="I101" s="53"/>
    </row>
    <row r="102" spans="1:9" x14ac:dyDescent="0.2">
      <c r="B102" s="50" t="s">
        <v>910</v>
      </c>
      <c r="C102" s="20" t="s">
        <v>503</v>
      </c>
      <c r="E102" s="35">
        <f>SUMIFS('FY20 Actuals Pivot'!E:E,'FY20 Actuals Pivot'!C:C,C102,'FY20 Actuals Pivot'!A:A,$G$6,'FY20 Actuals Pivot'!B:B,"(blank)")</f>
        <v>0</v>
      </c>
      <c r="F102" s="36"/>
      <c r="G102" s="37">
        <f>SUMIFS('FY21 Budget Pivot'!D:D,'FY21 Budget Pivot'!C:C,C102,'FY21 Budget Pivot'!A:A,$G$6,'FY21 Budget Pivot'!B:B,"(blank)")</f>
        <v>0</v>
      </c>
      <c r="H102" s="36"/>
      <c r="I102" s="72">
        <v>0</v>
      </c>
    </row>
    <row r="103" spans="1:9" x14ac:dyDescent="0.2">
      <c r="B103" s="50" t="s">
        <v>169</v>
      </c>
      <c r="C103" s="20" t="s">
        <v>403</v>
      </c>
      <c r="E103" s="35">
        <f>SUMIFS('FY20 Actuals Pivot'!E:E,'FY20 Actuals Pivot'!C:C,C103,'FY20 Actuals Pivot'!A:A,$G$6,'FY20 Actuals Pivot'!B:B,"(blank)")</f>
        <v>0</v>
      </c>
      <c r="F103" s="36"/>
      <c r="G103" s="37">
        <f>SUMIFS('FY21 Budget Pivot'!D:D,'FY21 Budget Pivot'!C:C,C103,'FY21 Budget Pivot'!A:A,$G$6,'FY21 Budget Pivot'!B:B,"(blank)")</f>
        <v>0</v>
      </c>
      <c r="H103" s="36"/>
      <c r="I103" s="72">
        <v>0</v>
      </c>
    </row>
    <row r="104" spans="1:9" x14ac:dyDescent="0.2">
      <c r="B104" s="59" t="s">
        <v>973</v>
      </c>
      <c r="C104" s="20" t="s">
        <v>815</v>
      </c>
      <c r="E104" s="35">
        <f>SUMIFS('FY20 Actuals Pivot'!E:E,'FY20 Actuals Pivot'!C:C,C104,'FY20 Actuals Pivot'!A:A,$G$6,'FY20 Actuals Pivot'!B:B,"(blank)")</f>
        <v>0</v>
      </c>
      <c r="F104" s="36"/>
      <c r="G104" s="37">
        <f>SUMIFS('FY21 Budget Pivot'!D:D,'FY21 Budget Pivot'!C:C,C104,'FY21 Budget Pivot'!A:A,$G$6,'FY21 Budget Pivot'!B:B,"(blank)")</f>
        <v>0</v>
      </c>
      <c r="H104" s="36"/>
      <c r="I104" s="72">
        <v>0</v>
      </c>
    </row>
    <row r="105" spans="1:9" x14ac:dyDescent="0.2">
      <c r="B105" s="50" t="s">
        <v>974</v>
      </c>
      <c r="C105" s="20" t="s">
        <v>468</v>
      </c>
      <c r="E105" s="35">
        <f>SUMIFS('FY20 Actuals Pivot'!E:E,'FY20 Actuals Pivot'!C:C,C105,'FY20 Actuals Pivot'!A:A,$G$6,'FY20 Actuals Pivot'!B:B,"(blank)")</f>
        <v>0</v>
      </c>
      <c r="F105" s="36"/>
      <c r="G105" s="37">
        <f>SUMIFS('FY21 Budget Pivot'!D:D,'FY21 Budget Pivot'!C:C,C105,'FY21 Budget Pivot'!A:A,$G$6,'FY21 Budget Pivot'!B:B,"(blank)")</f>
        <v>0</v>
      </c>
      <c r="H105" s="36"/>
      <c r="I105" s="72">
        <v>0</v>
      </c>
    </row>
    <row r="106" spans="1:9" x14ac:dyDescent="0.2">
      <c r="B106" s="51"/>
      <c r="C106" s="20" t="s">
        <v>34</v>
      </c>
      <c r="E106" s="35">
        <f>SUMIFS('FY20 Actuals Pivot'!E:E,'FY20 Actuals Pivot'!C:C,C106,'FY20 Actuals Pivot'!A:A,$G$6,'FY20 Actuals Pivot'!B:B,"(blank)")</f>
        <v>0</v>
      </c>
      <c r="F106" s="36"/>
      <c r="G106" s="37">
        <f>SUMIFS('FY21 Budget Pivot'!D:D,'FY21 Budget Pivot'!C:C,C106,'FY21 Budget Pivot'!A:A,$G$6,'FY21 Budget Pivot'!B:B,"(blank)")</f>
        <v>0</v>
      </c>
      <c r="H106" s="36"/>
      <c r="I106" s="53"/>
    </row>
    <row r="107" spans="1:9" x14ac:dyDescent="0.2">
      <c r="A107" s="38"/>
      <c r="C107" s="24"/>
      <c r="D107" s="38"/>
      <c r="E107" s="39"/>
      <c r="F107" s="40"/>
      <c r="G107" s="41"/>
      <c r="H107" s="40"/>
      <c r="I107" s="40"/>
    </row>
    <row r="108" spans="1:9" x14ac:dyDescent="0.2">
      <c r="A108" s="54"/>
      <c r="B108" s="29"/>
      <c r="C108" s="58"/>
      <c r="D108" s="54"/>
      <c r="E108" s="55">
        <f>SUM(E62:E106)</f>
        <v>25940.97</v>
      </c>
      <c r="F108" s="29"/>
      <c r="G108" s="55">
        <f>SUM(G62:G106)</f>
        <v>-17999</v>
      </c>
      <c r="H108" s="29"/>
      <c r="I108" s="55">
        <f>SUM(I62:I106)</f>
        <v>-17999</v>
      </c>
    </row>
    <row r="109" spans="1:9" x14ac:dyDescent="0.2">
      <c r="C109" s="28"/>
    </row>
    <row r="110" spans="1:9" x14ac:dyDescent="0.2">
      <c r="A110" s="54"/>
      <c r="B110" s="29" t="s">
        <v>813</v>
      </c>
      <c r="C110" s="29"/>
      <c r="D110" s="54"/>
      <c r="E110" s="55">
        <f>E108+E57</f>
        <v>626611.77</v>
      </c>
      <c r="F110" s="56"/>
      <c r="G110" s="55">
        <f>G108+G57</f>
        <v>686360.91999999993</v>
      </c>
      <c r="H110" s="56"/>
      <c r="I110" s="55">
        <f>I108+I57</f>
        <v>230112.96249999999</v>
      </c>
    </row>
  </sheetData>
  <mergeCells count="1">
    <mergeCell ref="A1: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J110"/>
  <sheetViews>
    <sheetView topLeftCell="C1" workbookViewId="0">
      <pane ySplit="6" topLeftCell="A16" activePane="bottomLeft" state="frozen"/>
      <selection activeCell="C14" sqref="C14"/>
      <selection pane="bottomLeft" activeCell="E5" sqref="E5"/>
    </sheetView>
  </sheetViews>
  <sheetFormatPr defaultColWidth="9.140625" defaultRowHeight="12.75" x14ac:dyDescent="0.2"/>
  <cols>
    <col min="1" max="1" width="16.7109375" style="21" bestFit="1" customWidth="1"/>
    <col min="2" max="2" width="45.42578125" style="21" bestFit="1" customWidth="1"/>
    <col min="3" max="3" width="42.42578125" style="21" bestFit="1" customWidth="1"/>
    <col min="4" max="4" width="2.5703125" style="21" customWidth="1"/>
    <col min="5" max="5" width="22.7109375" style="21" customWidth="1"/>
    <col min="6" max="6" width="2.7109375" style="21" customWidth="1"/>
    <col min="7" max="7" width="29.42578125" style="21" bestFit="1" customWidth="1"/>
    <col min="8" max="8" width="3.28515625" style="21" customWidth="1"/>
    <col min="9" max="9" width="22.7109375" style="21" customWidth="1"/>
    <col min="10" max="10" width="11.5703125" style="21" bestFit="1" customWidth="1"/>
    <col min="11" max="16384" width="9.140625" style="21"/>
  </cols>
  <sheetData>
    <row r="1" spans="1:10" x14ac:dyDescent="0.2">
      <c r="A1" s="155" t="str">
        <f>G6</f>
        <v>D308 Shared Services</v>
      </c>
      <c r="B1" s="155"/>
    </row>
    <row r="2" spans="1:10" x14ac:dyDescent="0.2">
      <c r="A2" s="155"/>
      <c r="B2" s="155"/>
    </row>
    <row r="3" spans="1:10" x14ac:dyDescent="0.2">
      <c r="A3" s="25"/>
      <c r="B3" s="25"/>
    </row>
    <row r="4" spans="1:10" x14ac:dyDescent="0.2">
      <c r="A4" s="25"/>
      <c r="B4" s="25"/>
    </row>
    <row r="5" spans="1:10" s="22" customFormat="1" ht="30" customHeight="1" x14ac:dyDescent="0.2">
      <c r="A5" s="30"/>
      <c r="B5" s="30"/>
      <c r="E5" s="60" t="s">
        <v>56</v>
      </c>
      <c r="G5" s="32" t="s">
        <v>53</v>
      </c>
      <c r="I5" s="60" t="s">
        <v>52</v>
      </c>
      <c r="J5" s="32" t="s">
        <v>963</v>
      </c>
    </row>
    <row r="6" spans="1:10" s="22" customFormat="1" ht="15" x14ac:dyDescent="0.25">
      <c r="A6" s="26" t="s">
        <v>7</v>
      </c>
      <c r="B6" s="26" t="s">
        <v>136</v>
      </c>
      <c r="C6" s="23" t="s">
        <v>5</v>
      </c>
      <c r="D6" s="23"/>
      <c r="E6" s="33"/>
      <c r="F6" s="23"/>
      <c r="G6" s="71" t="s">
        <v>826</v>
      </c>
      <c r="H6" s="23"/>
      <c r="I6" s="33"/>
      <c r="J6" s="23"/>
    </row>
    <row r="7" spans="1:10" s="22" customFormat="1" x14ac:dyDescent="0.2">
      <c r="A7" s="30"/>
      <c r="E7" s="34"/>
      <c r="G7" s="34"/>
      <c r="I7" s="34"/>
    </row>
    <row r="8" spans="1:10" x14ac:dyDescent="0.2">
      <c r="B8" s="21" t="s">
        <v>212</v>
      </c>
      <c r="C8" s="21" t="s">
        <v>732</v>
      </c>
      <c r="E8" s="35">
        <f>SUMIFS('FY20 Actuals Pivot'!E:E,'FY20 Actuals Pivot'!D:D,C8,'FY20 Actuals Pivot'!A:A,$G$6,'FY20 Actuals Pivot'!B:B,"(blank)")</f>
        <v>0</v>
      </c>
      <c r="F8" s="36"/>
      <c r="G8" s="37">
        <f>SUMIFS('FY21 Budget Pivot'!D:D,'FY21 Budget Pivot'!C:C,C8,'FY21 Budget Pivot'!A:A,$G$6,'FY21 Budget Pivot'!B:B,"(blank)")</f>
        <v>0</v>
      </c>
      <c r="H8" s="36"/>
      <c r="I8" s="72">
        <v>0</v>
      </c>
    </row>
    <row r="9" spans="1:10" x14ac:dyDescent="0.2">
      <c r="B9" s="21" t="s">
        <v>212</v>
      </c>
      <c r="C9" s="20" t="s">
        <v>735</v>
      </c>
      <c r="E9" s="35">
        <f>SUMIFS('FY20 Actuals Pivot'!E:E,'FY20 Actuals Pivot'!D:D,C9,'FY20 Actuals Pivot'!A:A,$G$6,'FY20 Actuals Pivot'!B:B,"(blank)")</f>
        <v>0</v>
      </c>
      <c r="F9" s="36"/>
      <c r="G9" s="37">
        <f>SUMIFS('FY21 Budget Pivot'!D:D,'FY21 Budget Pivot'!C:C,C9,'FY21 Budget Pivot'!A:A,$G$6,'FY21 Budget Pivot'!B:B,"(blank)")</f>
        <v>0</v>
      </c>
      <c r="H9" s="36"/>
      <c r="I9" s="72">
        <v>0</v>
      </c>
    </row>
    <row r="10" spans="1:10" x14ac:dyDescent="0.2">
      <c r="B10" s="21" t="s">
        <v>212</v>
      </c>
      <c r="C10" s="20" t="s">
        <v>734</v>
      </c>
      <c r="E10" s="35">
        <f>SUMIFS('FY20 Actuals Pivot'!E:E,'FY20 Actuals Pivot'!D:D,C10,'FY20 Actuals Pivot'!A:A,$G$6,'FY20 Actuals Pivot'!B:B,"(blank)")</f>
        <v>0</v>
      </c>
      <c r="F10" s="36"/>
      <c r="G10" s="37">
        <f>SUMIFS('FY21 Budget Pivot'!D:D,'FY21 Budget Pivot'!C:C,C10,'FY21 Budget Pivot'!A:A,$G$6,'FY21 Budget Pivot'!B:B,"(blank)")</f>
        <v>0</v>
      </c>
      <c r="H10" s="36"/>
      <c r="I10" s="72">
        <v>0</v>
      </c>
    </row>
    <row r="11" spans="1:10" x14ac:dyDescent="0.2">
      <c r="B11" s="21" t="s">
        <v>212</v>
      </c>
      <c r="C11" s="20" t="s">
        <v>736</v>
      </c>
      <c r="E11" s="35">
        <f>SUMIFS('FY20 Actuals Pivot'!E:E,'FY20 Actuals Pivot'!D:D,C11,'FY20 Actuals Pivot'!A:A,$G$6,'FY20 Actuals Pivot'!B:B,"(blank)")</f>
        <v>0</v>
      </c>
      <c r="F11" s="36"/>
      <c r="G11" s="37">
        <f>SUMIFS('FY21 Budget Pivot'!D:D,'FY21 Budget Pivot'!C:C,C11,'FY21 Budget Pivot'!A:A,$G$6,'FY21 Budget Pivot'!B:B,"(blank)")</f>
        <v>0</v>
      </c>
      <c r="H11" s="36"/>
      <c r="I11" s="72">
        <v>0</v>
      </c>
    </row>
    <row r="12" spans="1:10" x14ac:dyDescent="0.2">
      <c r="B12" s="21" t="s">
        <v>212</v>
      </c>
      <c r="C12" s="20" t="s">
        <v>737</v>
      </c>
      <c r="E12" s="35">
        <f>SUMIFS('FY20 Actuals Pivot'!E:E,'FY20 Actuals Pivot'!D:D,C12,'FY20 Actuals Pivot'!A:A,$G$6,'FY20 Actuals Pivot'!B:B,"(blank)")</f>
        <v>0</v>
      </c>
      <c r="F12" s="36"/>
      <c r="G12" s="37">
        <f>SUMIFS('FY21 Budget Pivot'!D:D,'FY21 Budget Pivot'!C:C,C12,'FY21 Budget Pivot'!A:A,$G$6,'FY21 Budget Pivot'!B:B,"(blank)")</f>
        <v>0</v>
      </c>
      <c r="H12" s="36"/>
      <c r="I12" s="72">
        <v>0</v>
      </c>
    </row>
    <row r="13" spans="1:10" x14ac:dyDescent="0.2">
      <c r="B13" s="21" t="s">
        <v>212</v>
      </c>
      <c r="C13" s="20" t="s">
        <v>738</v>
      </c>
      <c r="E13" s="35">
        <f>SUMIFS('FY20 Actuals Pivot'!E:E,'FY20 Actuals Pivot'!D:D,C13,'FY20 Actuals Pivot'!A:A,$G$6,'FY20 Actuals Pivot'!B:B,"(blank)")</f>
        <v>0</v>
      </c>
      <c r="F13" s="36"/>
      <c r="G13" s="37">
        <f>SUMIFS('FY21 Budget Pivot'!D:D,'FY21 Budget Pivot'!C:C,C13,'FY21 Budget Pivot'!A:A,$G$6,'FY21 Budget Pivot'!B:B,"(blank)")</f>
        <v>0</v>
      </c>
      <c r="H13" s="36"/>
      <c r="I13" s="72">
        <v>0</v>
      </c>
    </row>
    <row r="14" spans="1:10" x14ac:dyDescent="0.2">
      <c r="B14" s="21" t="s">
        <v>212</v>
      </c>
      <c r="C14" s="20" t="s">
        <v>739</v>
      </c>
      <c r="E14" s="35">
        <f>SUMIFS('FY20 Actuals Pivot'!E:E,'FY20 Actuals Pivot'!D:D,C14,'FY20 Actuals Pivot'!A:A,$G$6,'FY20 Actuals Pivot'!B:B,"(blank)")</f>
        <v>0</v>
      </c>
      <c r="F14" s="36"/>
      <c r="G14" s="37">
        <f>SUMIFS('FY21 Budget Pivot'!D:D,'FY21 Budget Pivot'!C:C,C14,'FY21 Budget Pivot'!A:A,$G$6,'FY21 Budget Pivot'!B:B,"(blank)")</f>
        <v>0</v>
      </c>
      <c r="H14" s="36"/>
      <c r="I14" s="72">
        <v>0</v>
      </c>
    </row>
    <row r="15" spans="1:10" x14ac:dyDescent="0.2">
      <c r="B15" s="21" t="s">
        <v>212</v>
      </c>
      <c r="C15" s="20" t="s">
        <v>740</v>
      </c>
      <c r="E15" s="35">
        <f>SUMIFS('FY20 Actuals Pivot'!E:E,'FY20 Actuals Pivot'!D:D,C15,'FY20 Actuals Pivot'!A:A,$G$6,'FY20 Actuals Pivot'!B:B,"(blank)")</f>
        <v>0</v>
      </c>
      <c r="F15" s="36"/>
      <c r="G15" s="37">
        <f>SUMIFS('FY21 Budget Pivot'!D:D,'FY21 Budget Pivot'!C:C,C15,'FY21 Budget Pivot'!A:A,$G$6,'FY21 Budget Pivot'!B:B,"(blank)")</f>
        <v>0</v>
      </c>
      <c r="H15" s="36"/>
      <c r="I15" s="72">
        <v>0</v>
      </c>
    </row>
    <row r="16" spans="1:10" x14ac:dyDescent="0.2">
      <c r="B16" s="21" t="s">
        <v>212</v>
      </c>
      <c r="C16" s="20" t="s">
        <v>742</v>
      </c>
      <c r="E16" s="35">
        <f>SUMIFS('FY20 Actuals Pivot'!E:E,'FY20 Actuals Pivot'!D:D,C16,'FY20 Actuals Pivot'!A:A,$G$6,'FY20 Actuals Pivot'!B:B,"(blank)")</f>
        <v>0</v>
      </c>
      <c r="F16" s="36"/>
      <c r="G16" s="37">
        <f>SUMIFS('FY21 Budget Pivot'!D:D,'FY21 Budget Pivot'!C:C,C16,'FY21 Budget Pivot'!A:A,$G$6,'FY21 Budget Pivot'!B:B,"(blank)")</f>
        <v>0</v>
      </c>
      <c r="H16" s="36"/>
      <c r="I16" s="72">
        <v>0</v>
      </c>
    </row>
    <row r="17" spans="2:10" x14ac:dyDescent="0.2">
      <c r="B17" s="21" t="s">
        <v>212</v>
      </c>
      <c r="C17" s="20" t="s">
        <v>743</v>
      </c>
      <c r="E17" s="35">
        <f>SUMIFS('FY20 Actuals Pivot'!E:E,'FY20 Actuals Pivot'!D:D,C17,'FY20 Actuals Pivot'!A:A,$G$6,'FY20 Actuals Pivot'!B:B,"(blank)")</f>
        <v>0</v>
      </c>
      <c r="F17" s="36"/>
      <c r="G17" s="37">
        <f>SUMIFS('FY21 Budget Pivot'!D:D,'FY21 Budget Pivot'!C:C,C17,'FY21 Budget Pivot'!A:A,$G$6,'FY21 Budget Pivot'!B:B,"(blank)")</f>
        <v>0</v>
      </c>
      <c r="H17" s="36"/>
      <c r="I17" s="72">
        <v>0</v>
      </c>
    </row>
    <row r="18" spans="2:10" x14ac:dyDescent="0.2">
      <c r="B18" s="21" t="s">
        <v>212</v>
      </c>
      <c r="C18" s="20" t="s">
        <v>814</v>
      </c>
      <c r="E18" s="35">
        <f>SUMIFS('FY20 Actuals Pivot'!E:E,'FY20 Actuals Pivot'!D:D,C18,'FY20 Actuals Pivot'!A:A,$G$6,'FY20 Actuals Pivot'!B:B,"(blank)")</f>
        <v>0</v>
      </c>
      <c r="F18" s="36"/>
      <c r="G18" s="37">
        <f>SUMIFS('FY21 Budget Pivot'!D:D,'FY21 Budget Pivot'!C:C,C18,'FY21 Budget Pivot'!A:A,$G$6,'FY21 Budget Pivot'!B:B,"(blank)")</f>
        <v>0</v>
      </c>
      <c r="H18" s="36"/>
      <c r="I18" s="72">
        <v>0</v>
      </c>
    </row>
    <row r="19" spans="2:10" x14ac:dyDescent="0.2">
      <c r="B19" s="21" t="s">
        <v>212</v>
      </c>
      <c r="C19" s="20" t="s">
        <v>744</v>
      </c>
      <c r="E19" s="35">
        <f>SUMIFS('FY20 Actuals Pivot'!E:E,'FY20 Actuals Pivot'!D:D,C19,'FY20 Actuals Pivot'!A:A,$G$6,'FY20 Actuals Pivot'!B:B,"(blank)")</f>
        <v>0</v>
      </c>
      <c r="F19" s="36"/>
      <c r="G19" s="37">
        <f>SUMIFS('FY21 Budget Pivot'!D:D,'FY21 Budget Pivot'!C:C,C19,'FY21 Budget Pivot'!A:A,$G$6,'FY21 Budget Pivot'!B:B,"(blank)")</f>
        <v>0</v>
      </c>
      <c r="H19" s="36"/>
      <c r="I19" s="72">
        <v>0</v>
      </c>
    </row>
    <row r="20" spans="2:10" x14ac:dyDescent="0.2">
      <c r="B20" s="21" t="s">
        <v>212</v>
      </c>
      <c r="C20" s="20" t="s">
        <v>745</v>
      </c>
      <c r="E20" s="35">
        <f>SUMIFS('FY20 Actuals Pivot'!E:E,'FY20 Actuals Pivot'!D:D,C20,'FY20 Actuals Pivot'!A:A,$G$6,'FY20 Actuals Pivot'!B:B,"(blank)")</f>
        <v>0</v>
      </c>
      <c r="F20" s="36"/>
      <c r="G20" s="37">
        <f>SUMIFS('FY21 Budget Pivot'!D:D,'FY21 Budget Pivot'!C:C,C20,'FY21 Budget Pivot'!A:A,$G$6,'FY21 Budget Pivot'!B:B,"(blank)")</f>
        <v>0</v>
      </c>
      <c r="H20" s="36"/>
      <c r="I20" s="72">
        <v>0</v>
      </c>
    </row>
    <row r="21" spans="2:10" x14ac:dyDescent="0.2">
      <c r="B21" s="21" t="s">
        <v>212</v>
      </c>
      <c r="C21" s="20" t="s">
        <v>746</v>
      </c>
      <c r="E21" s="35">
        <f>SUMIFS('FY20 Actuals Pivot'!E:E,'FY20 Actuals Pivot'!D:D,C21,'FY20 Actuals Pivot'!A:A,$G$6,'FY20 Actuals Pivot'!B:B,"(blank)")</f>
        <v>0</v>
      </c>
      <c r="F21" s="36"/>
      <c r="G21" s="37">
        <f>SUMIFS('FY21 Budget Pivot'!D:D,'FY21 Budget Pivot'!C:C,C21,'FY21 Budget Pivot'!A:A,$G$6,'FY21 Budget Pivot'!B:B,"(blank)")</f>
        <v>0</v>
      </c>
      <c r="H21" s="36"/>
      <c r="I21" s="72">
        <v>0</v>
      </c>
    </row>
    <row r="22" spans="2:10" x14ac:dyDescent="0.2">
      <c r="B22" s="21" t="s">
        <v>212</v>
      </c>
      <c r="C22" s="20" t="s">
        <v>747</v>
      </c>
      <c r="E22" s="35">
        <f>SUMIFS('FY20 Actuals Pivot'!E:E,'FY20 Actuals Pivot'!D:D,C22,'FY20 Actuals Pivot'!A:A,$G$6,'FY20 Actuals Pivot'!B:B,"(blank)")</f>
        <v>0</v>
      </c>
      <c r="F22" s="36"/>
      <c r="G22" s="37">
        <f>SUMIFS('FY21 Budget Pivot'!D:D,'FY21 Budget Pivot'!C:C,C22,'FY21 Budget Pivot'!A:A,$G$6,'FY21 Budget Pivot'!B:B,"(blank)")</f>
        <v>0</v>
      </c>
      <c r="H22" s="36"/>
      <c r="I22" s="72">
        <v>0</v>
      </c>
    </row>
    <row r="23" spans="2:10" x14ac:dyDescent="0.2">
      <c r="B23" s="21" t="s">
        <v>212</v>
      </c>
      <c r="C23" s="20" t="s">
        <v>748</v>
      </c>
      <c r="E23" s="35">
        <f>SUMIFS('FY20 Actuals Pivot'!E:E,'FY20 Actuals Pivot'!D:D,C23,'FY20 Actuals Pivot'!A:A,$G$6,'FY20 Actuals Pivot'!B:B,"(blank)")</f>
        <v>0</v>
      </c>
      <c r="F23" s="36"/>
      <c r="G23" s="37">
        <f>SUMIFS('FY21 Budget Pivot'!D:D,'FY21 Budget Pivot'!C:C,C23,'FY21 Budget Pivot'!A:A,$G$6,'FY21 Budget Pivot'!B:B,"(blank)")</f>
        <v>0</v>
      </c>
      <c r="H23" s="36"/>
      <c r="I23" s="72">
        <v>0</v>
      </c>
    </row>
    <row r="24" spans="2:10" x14ac:dyDescent="0.2">
      <c r="B24" s="21" t="s">
        <v>212</v>
      </c>
      <c r="C24" s="20" t="s">
        <v>396</v>
      </c>
      <c r="E24" s="35">
        <f>SUMIFS('FY20 Actuals Pivot'!E:E,'FY20 Actuals Pivot'!D:D,C24,'FY20 Actuals Pivot'!A:A,$G$6,'FY20 Actuals Pivot'!B:B,"(blank)")</f>
        <v>0</v>
      </c>
      <c r="F24" s="36"/>
      <c r="G24" s="37">
        <f>SUMIFS('FY21 Budget Pivot'!D:D,'FY21 Budget Pivot'!C:C,C24,'FY21 Budget Pivot'!A:A,$G$6,'FY21 Budget Pivot'!B:B,"(blank)")</f>
        <v>0</v>
      </c>
      <c r="H24" s="36"/>
      <c r="I24" s="72">
        <v>0</v>
      </c>
    </row>
    <row r="25" spans="2:10" x14ac:dyDescent="0.2">
      <c r="B25" s="59" t="s">
        <v>213</v>
      </c>
      <c r="C25" s="20" t="s">
        <v>10</v>
      </c>
      <c r="E25" s="35">
        <f>SUMIFS('FY20 Actuals Pivot'!E:E,'FY20 Actuals Pivot'!D:D,C25,'FY20 Actuals Pivot'!A:A,$G$6,'FY20 Actuals Pivot'!B:B,"(blank)")</f>
        <v>80604.73000000001</v>
      </c>
      <c r="F25" s="36"/>
      <c r="G25" s="37">
        <f>SUMIFS('FY21 Budget Pivot'!D:D,'FY21 Budget Pivot'!C:C,C25,'FY21 Budget Pivot'!A:A,$G$6,'FY21 Budget Pivot'!B:B,"(blank)")</f>
        <v>80569</v>
      </c>
      <c r="H25" s="36"/>
      <c r="I25" s="73">
        <f>SUM((I26*J26)+(I27*J27)+(I29*J29)+(I30*J30)+(I31*J31)+(I32*J32)+(I33*J33)+(I34*J34)+(I35*J35)+(I36*J36)+(I37*J37)+(I38*J38)+(I39*J39)+(I41*J41)+(I42*J42)+(I43*J43)+(I45*J45)+(I46*J46)+(I47*J47)+(I48*J48)+(I49*J49)+(I50*J50)+(I51*J51))</f>
        <v>11870.25</v>
      </c>
    </row>
    <row r="26" spans="2:10" x14ac:dyDescent="0.2">
      <c r="B26" s="21" t="s">
        <v>212</v>
      </c>
      <c r="C26" s="20" t="s">
        <v>219</v>
      </c>
      <c r="E26" s="35">
        <f>SUMIFS('FY20 Actuals Pivot'!E:E,'FY20 Actuals Pivot'!D:D,C26,'FY20 Actuals Pivot'!A:A,$G$6,'FY20 Actuals Pivot'!B:B,"(blank)")</f>
        <v>0</v>
      </c>
      <c r="F26" s="36"/>
      <c r="G26" s="37">
        <f>SUMIFS('FY21 Budget Pivot'!D:D,'FY21 Budget Pivot'!C:C,C26,'FY21 Budget Pivot'!A:A,$G$6,'FY21 Budget Pivot'!B:B,"(blank)")</f>
        <v>0</v>
      </c>
      <c r="H26" s="36"/>
      <c r="I26" s="72">
        <v>0</v>
      </c>
      <c r="J26" s="63">
        <v>0.33250000000000002</v>
      </c>
    </row>
    <row r="27" spans="2:10" x14ac:dyDescent="0.2">
      <c r="B27" s="21" t="s">
        <v>212</v>
      </c>
      <c r="C27" s="20" t="s">
        <v>45</v>
      </c>
      <c r="E27" s="35">
        <f>SUMIFS('FY20 Actuals Pivot'!E:E,'FY20 Actuals Pivot'!D:D,C27,'FY20 Actuals Pivot'!A:A,$G$6,'FY20 Actuals Pivot'!B:B,"(blank)")</f>
        <v>0</v>
      </c>
      <c r="F27" s="36"/>
      <c r="G27" s="37">
        <f>SUMIFS('FY21 Budget Pivot'!D:D,'FY21 Budget Pivot'!C:C,C27,'FY21 Budget Pivot'!A:A,$G$6,'FY21 Budget Pivot'!B:B,"(blank)")</f>
        <v>0</v>
      </c>
      <c r="H27" s="36"/>
      <c r="I27" s="72">
        <v>0</v>
      </c>
      <c r="J27" s="64">
        <v>0.33250000000000002</v>
      </c>
    </row>
    <row r="28" spans="2:10" x14ac:dyDescent="0.2">
      <c r="B28" s="21" t="s">
        <v>212</v>
      </c>
      <c r="C28" s="20" t="s">
        <v>245</v>
      </c>
      <c r="E28" s="35">
        <f>SUMIFS('FY20 Actuals Pivot'!E:E,'FY20 Actuals Pivot'!D:D,C28,'FY20 Actuals Pivot'!A:A,$G$6,'FY20 Actuals Pivot'!B:B,"(blank)")</f>
        <v>0</v>
      </c>
      <c r="F28" s="36"/>
      <c r="G28" s="37">
        <f>SUMIFS('FY21 Budget Pivot'!D:D,'FY21 Budget Pivot'!C:C,C28,'FY21 Budget Pivot'!A:A,$G$6,'FY21 Budget Pivot'!B:B,"(blank)")</f>
        <v>0</v>
      </c>
      <c r="H28" s="36"/>
      <c r="I28" s="72">
        <v>0</v>
      </c>
    </row>
    <row r="29" spans="2:10" x14ac:dyDescent="0.2">
      <c r="B29" s="21" t="s">
        <v>212</v>
      </c>
      <c r="C29" s="20" t="s">
        <v>8</v>
      </c>
      <c r="E29" s="35">
        <f>SUMIFS('FY20 Actuals Pivot'!E:E,'FY20 Actuals Pivot'!D:D,C29,'FY20 Actuals Pivot'!A:A,$G$6,'FY20 Actuals Pivot'!B:B,"(blank)")</f>
        <v>0</v>
      </c>
      <c r="F29" s="36"/>
      <c r="G29" s="37">
        <f>SUMIFS('FY21 Budget Pivot'!D:D,'FY21 Budget Pivot'!C:C,C29,'FY21 Budget Pivot'!A:A,$G$6,'FY21 Budget Pivot'!B:B,"(blank)")</f>
        <v>0</v>
      </c>
      <c r="H29" s="36"/>
      <c r="I29" s="72">
        <v>0</v>
      </c>
      <c r="J29" s="63">
        <v>0.17249999999999999</v>
      </c>
    </row>
    <row r="30" spans="2:10" x14ac:dyDescent="0.2">
      <c r="B30" s="21" t="s">
        <v>212</v>
      </c>
      <c r="C30" s="20" t="s">
        <v>218</v>
      </c>
      <c r="E30" s="35">
        <f>SUMIFS('FY20 Actuals Pivot'!E:E,'FY20 Actuals Pivot'!D:D,C30,'FY20 Actuals Pivot'!A:A,$G$6,'FY20 Actuals Pivot'!B:B,"(blank)")</f>
        <v>0</v>
      </c>
      <c r="F30" s="36"/>
      <c r="G30" s="37">
        <f>SUMIFS('FY21 Budget Pivot'!D:D,'FY21 Budget Pivot'!C:C,C30,'FY21 Budget Pivot'!A:A,$G$6,'FY21 Budget Pivot'!B:B,"(blank)")</f>
        <v>0</v>
      </c>
      <c r="H30" s="36"/>
      <c r="I30" s="72">
        <v>0</v>
      </c>
      <c r="J30" s="65">
        <v>0.17249999999999999</v>
      </c>
    </row>
    <row r="31" spans="2:10" x14ac:dyDescent="0.2">
      <c r="B31" s="21" t="s">
        <v>212</v>
      </c>
      <c r="C31" s="20" t="s">
        <v>221</v>
      </c>
      <c r="E31" s="35">
        <f>SUMIFS('FY20 Actuals Pivot'!E:E,'FY20 Actuals Pivot'!D:D,C31,'FY20 Actuals Pivot'!A:A,$G$6,'FY20 Actuals Pivot'!B:B,"(blank)")</f>
        <v>0</v>
      </c>
      <c r="F31" s="36"/>
      <c r="G31" s="37">
        <f>SUMIFS('FY21 Budget Pivot'!D:D,'FY21 Budget Pivot'!C:C,C31,'FY21 Budget Pivot'!A:A,$G$6,'FY21 Budget Pivot'!B:B,"(blank)")</f>
        <v>0</v>
      </c>
      <c r="H31" s="36"/>
      <c r="I31" s="72">
        <v>0</v>
      </c>
      <c r="J31" s="63">
        <v>0.1575</v>
      </c>
    </row>
    <row r="32" spans="2:10" x14ac:dyDescent="0.2">
      <c r="B32" s="21" t="s">
        <v>212</v>
      </c>
      <c r="C32" s="20" t="s">
        <v>217</v>
      </c>
      <c r="E32" s="35">
        <f>SUMIFS('FY20 Actuals Pivot'!E:E,'FY20 Actuals Pivot'!D:D,C32,'FY20 Actuals Pivot'!A:A,$G$6,'FY20 Actuals Pivot'!B:B,"(blank)")</f>
        <v>0</v>
      </c>
      <c r="F32" s="36"/>
      <c r="G32" s="37">
        <f>SUMIFS('FY21 Budget Pivot'!D:D,'FY21 Budget Pivot'!C:C,C32,'FY21 Budget Pivot'!A:A,$G$6,'FY21 Budget Pivot'!B:B,"(blank)")</f>
        <v>0</v>
      </c>
      <c r="H32" s="36"/>
      <c r="I32" s="72">
        <v>0</v>
      </c>
      <c r="J32" s="63">
        <v>0.1575</v>
      </c>
    </row>
    <row r="33" spans="2:10" x14ac:dyDescent="0.2">
      <c r="B33" s="21" t="s">
        <v>212</v>
      </c>
      <c r="C33" s="20" t="s">
        <v>244</v>
      </c>
      <c r="E33" s="35">
        <f>SUMIFS('FY20 Actuals Pivot'!E:E,'FY20 Actuals Pivot'!D:D,C33,'FY20 Actuals Pivot'!A:A,$G$6,'FY20 Actuals Pivot'!B:B,"(blank)")</f>
        <v>0</v>
      </c>
      <c r="F33" s="36"/>
      <c r="G33" s="37">
        <f>SUMIFS('FY21 Budget Pivot'!D:D,'FY21 Budget Pivot'!C:C,C33,'FY21 Budget Pivot'!A:A,$G$6,'FY21 Budget Pivot'!B:B,"(blank)")</f>
        <v>0</v>
      </c>
      <c r="H33" s="36"/>
      <c r="I33" s="72">
        <v>0</v>
      </c>
      <c r="J33" s="65">
        <v>0.1575</v>
      </c>
    </row>
    <row r="34" spans="2:10" x14ac:dyDescent="0.2">
      <c r="B34" s="21" t="s">
        <v>212</v>
      </c>
      <c r="C34" s="20" t="s">
        <v>47</v>
      </c>
      <c r="E34" s="35">
        <f>SUMIFS('FY20 Actuals Pivot'!E:E,'FY20 Actuals Pivot'!D:D,C34,'FY20 Actuals Pivot'!A:A,$G$6,'FY20 Actuals Pivot'!B:B,"(blank)")</f>
        <v>0</v>
      </c>
      <c r="F34" s="36"/>
      <c r="G34" s="37">
        <f>SUMIFS('FY21 Budget Pivot'!D:D,'FY21 Budget Pivot'!C:C,C34,'FY21 Budget Pivot'!A:A,$G$6,'FY21 Budget Pivot'!B:B,"(blank)")</f>
        <v>0</v>
      </c>
      <c r="H34" s="36"/>
      <c r="I34" s="72">
        <v>0</v>
      </c>
      <c r="J34" s="65">
        <v>0.33250000000000002</v>
      </c>
    </row>
    <row r="35" spans="2:10" x14ac:dyDescent="0.2">
      <c r="B35" s="21" t="s">
        <v>212</v>
      </c>
      <c r="C35" s="20" t="s">
        <v>242</v>
      </c>
      <c r="E35" s="35">
        <f>SUMIFS('FY20 Actuals Pivot'!E:E,'FY20 Actuals Pivot'!D:D,C35,'FY20 Actuals Pivot'!A:A,$G$6,'FY20 Actuals Pivot'!B:B,"(blank)")</f>
        <v>0</v>
      </c>
      <c r="F35" s="36"/>
      <c r="G35" s="37">
        <f>SUMIFS('FY21 Budget Pivot'!D:D,'FY21 Budget Pivot'!C:C,C35,'FY21 Budget Pivot'!A:A,$G$6,'FY21 Budget Pivot'!B:B,"(blank)")</f>
        <v>0</v>
      </c>
      <c r="H35" s="36"/>
      <c r="I35" s="72">
        <v>0</v>
      </c>
      <c r="J35" s="65">
        <v>0.1575</v>
      </c>
    </row>
    <row r="36" spans="2:10" x14ac:dyDescent="0.2">
      <c r="B36" s="21" t="s">
        <v>212</v>
      </c>
      <c r="C36" s="20" t="s">
        <v>48</v>
      </c>
      <c r="E36" s="35">
        <f>SUMIFS('FY20 Actuals Pivot'!E:E,'FY20 Actuals Pivot'!D:D,C36,'FY20 Actuals Pivot'!A:A,$G$6,'FY20 Actuals Pivot'!B:B,"(blank)")</f>
        <v>0</v>
      </c>
      <c r="F36" s="36"/>
      <c r="G36" s="37">
        <f>SUMIFS('FY21 Budget Pivot'!D:D,'FY21 Budget Pivot'!C:C,C36,'FY21 Budget Pivot'!A:A,$G$6,'FY21 Budget Pivot'!B:B,"(blank)")</f>
        <v>0</v>
      </c>
      <c r="H36" s="36"/>
      <c r="I36" s="72">
        <v>35700</v>
      </c>
      <c r="J36" s="65">
        <v>0.33250000000000002</v>
      </c>
    </row>
    <row r="37" spans="2:10" x14ac:dyDescent="0.2">
      <c r="B37" s="21" t="s">
        <v>212</v>
      </c>
      <c r="C37" s="20" t="s">
        <v>215</v>
      </c>
      <c r="E37" s="35">
        <f>SUMIFS('FY20 Actuals Pivot'!E:E,'FY20 Actuals Pivot'!D:D,C37,'FY20 Actuals Pivot'!A:A,$G$6,'FY20 Actuals Pivot'!B:B,"(blank)")</f>
        <v>0</v>
      </c>
      <c r="F37" s="36"/>
      <c r="G37" s="37">
        <f>SUMIFS('FY21 Budget Pivot'!D:D,'FY21 Budget Pivot'!C:C,C37,'FY21 Budget Pivot'!A:A,$G$6,'FY21 Budget Pivot'!B:B,"(blank)")</f>
        <v>0</v>
      </c>
      <c r="H37" s="36"/>
      <c r="I37" s="72">
        <v>0</v>
      </c>
      <c r="J37" s="63">
        <v>0.1575</v>
      </c>
    </row>
    <row r="38" spans="2:10" x14ac:dyDescent="0.2">
      <c r="B38" s="21" t="s">
        <v>212</v>
      </c>
      <c r="C38" s="20" t="s">
        <v>49</v>
      </c>
      <c r="E38" s="35">
        <f>SUMIFS('FY20 Actuals Pivot'!E:E,'FY20 Actuals Pivot'!D:D,C38,'FY20 Actuals Pivot'!A:A,$G$6,'FY20 Actuals Pivot'!B:B,"(blank)")</f>
        <v>229380.74</v>
      </c>
      <c r="F38" s="36"/>
      <c r="G38" s="37">
        <f>SUMIFS('FY21 Budget Pivot'!D:D,'FY21 Budget Pivot'!C:C,C38,'FY21 Budget Pivot'!A:A,$G$6,'FY21 Budget Pivot'!B:B,"(blank)")</f>
        <v>229380.72</v>
      </c>
      <c r="H38" s="36"/>
      <c r="I38" s="72">
        <v>0</v>
      </c>
      <c r="J38" s="65">
        <v>0.33250000000000002</v>
      </c>
    </row>
    <row r="39" spans="2:10" x14ac:dyDescent="0.2">
      <c r="B39" s="21" t="s">
        <v>212</v>
      </c>
      <c r="C39" s="20" t="s">
        <v>50</v>
      </c>
      <c r="E39" s="35">
        <f>SUMIFS('FY20 Actuals Pivot'!E:E,'FY20 Actuals Pivot'!D:D,C39,'FY20 Actuals Pivot'!A:A,$G$6,'FY20 Actuals Pivot'!B:B,"(blank)")</f>
        <v>0</v>
      </c>
      <c r="F39" s="36"/>
      <c r="G39" s="37">
        <f>SUMIFS('FY21 Budget Pivot'!D:D,'FY21 Budget Pivot'!C:C,C39,'FY21 Budget Pivot'!A:A,$G$6,'FY21 Budget Pivot'!B:B,"(blank)")</f>
        <v>0</v>
      </c>
      <c r="H39" s="36"/>
      <c r="I39" s="72">
        <v>0</v>
      </c>
      <c r="J39" s="63">
        <v>0.1575</v>
      </c>
    </row>
    <row r="40" spans="2:10" x14ac:dyDescent="0.2">
      <c r="B40" s="21" t="s">
        <v>212</v>
      </c>
      <c r="C40" s="20" t="s">
        <v>388</v>
      </c>
      <c r="E40" s="35">
        <f>SUMIFS('FY20 Actuals Pivot'!E:E,'FY20 Actuals Pivot'!D:D,C40,'FY20 Actuals Pivot'!A:A,$G$6,'FY20 Actuals Pivot'!B:B,"(blank)")</f>
        <v>0</v>
      </c>
      <c r="F40" s="36"/>
      <c r="G40" s="37">
        <f>SUMIFS('FY21 Budget Pivot'!D:D,'FY21 Budget Pivot'!C:C,C40,'FY21 Budget Pivot'!A:A,$G$6,'FY21 Budget Pivot'!B:B,"(blank)")</f>
        <v>0</v>
      </c>
      <c r="H40" s="36"/>
      <c r="I40" s="72">
        <v>0</v>
      </c>
    </row>
    <row r="41" spans="2:10" x14ac:dyDescent="0.2">
      <c r="B41" s="21" t="s">
        <v>212</v>
      </c>
      <c r="C41" s="20" t="s">
        <v>216</v>
      </c>
      <c r="E41" s="35">
        <f>SUMIFS('FY20 Actuals Pivot'!E:E,'FY20 Actuals Pivot'!D:D,C41,'FY20 Actuals Pivot'!A:A,$G$6,'FY20 Actuals Pivot'!B:B,"(blank)")</f>
        <v>0</v>
      </c>
      <c r="F41" s="36"/>
      <c r="G41" s="37">
        <f>SUMIFS('FY21 Budget Pivot'!D:D,'FY21 Budget Pivot'!C:C,C41,'FY21 Budget Pivot'!A:A,$G$6,'FY21 Budget Pivot'!B:B,"(blank)")</f>
        <v>0</v>
      </c>
      <c r="H41" s="36"/>
      <c r="I41" s="72">
        <v>0</v>
      </c>
      <c r="J41" s="63">
        <v>0.1575</v>
      </c>
    </row>
    <row r="42" spans="2:10" x14ac:dyDescent="0.2">
      <c r="B42" s="21" t="s">
        <v>212</v>
      </c>
      <c r="C42" s="20" t="s">
        <v>220</v>
      </c>
      <c r="E42" s="35">
        <f>SUMIFS('FY20 Actuals Pivot'!E:E,'FY20 Actuals Pivot'!D:D,C42,'FY20 Actuals Pivot'!A:A,$G$6,'FY20 Actuals Pivot'!B:B,"(blank)")</f>
        <v>0</v>
      </c>
      <c r="F42" s="36"/>
      <c r="G42" s="37">
        <f>SUMIFS('FY21 Budget Pivot'!D:D,'FY21 Budget Pivot'!C:C,C42,'FY21 Budget Pivot'!A:A,$G$6,'FY21 Budget Pivot'!B:B,"(blank)")</f>
        <v>0</v>
      </c>
      <c r="H42" s="36"/>
      <c r="I42" s="72">
        <v>0</v>
      </c>
      <c r="J42" s="63">
        <v>0.1575</v>
      </c>
    </row>
    <row r="43" spans="2:10" x14ac:dyDescent="0.2">
      <c r="B43" s="21" t="s">
        <v>212</v>
      </c>
      <c r="C43" s="20" t="s">
        <v>248</v>
      </c>
      <c r="E43" s="35">
        <f>SUMIFS('FY20 Actuals Pivot'!E:E,'FY20 Actuals Pivot'!D:D,C43,'FY20 Actuals Pivot'!A:A,$G$6,'FY20 Actuals Pivot'!B:B,"(blank)")</f>
        <v>0</v>
      </c>
      <c r="F43" s="36"/>
      <c r="G43" s="37">
        <f>SUMIFS('FY21 Budget Pivot'!D:D,'FY21 Budget Pivot'!C:C,C43,'FY21 Budget Pivot'!A:A,$G$6,'FY21 Budget Pivot'!B:B,"(blank)")</f>
        <v>0</v>
      </c>
      <c r="H43" s="36"/>
      <c r="I43" s="72">
        <v>0</v>
      </c>
      <c r="J43" s="63">
        <v>0.1575</v>
      </c>
    </row>
    <row r="44" spans="2:10" x14ac:dyDescent="0.2">
      <c r="B44" s="21" t="s">
        <v>212</v>
      </c>
      <c r="C44" s="20" t="s">
        <v>250</v>
      </c>
      <c r="E44" s="35">
        <f>SUMIFS('FY20 Actuals Pivot'!E:E,'FY20 Actuals Pivot'!D:D,C44,'FY20 Actuals Pivot'!A:A,$G$6,'FY20 Actuals Pivot'!B:B,"(blank)")</f>
        <v>0</v>
      </c>
      <c r="F44" s="36"/>
      <c r="G44" s="37">
        <f>SUMIFS('FY21 Budget Pivot'!D:D,'FY21 Budget Pivot'!C:C,C44,'FY21 Budget Pivot'!A:A,$G$6,'FY21 Budget Pivot'!B:B,"(blank)")</f>
        <v>0</v>
      </c>
      <c r="H44" s="36"/>
      <c r="I44" s="72">
        <v>0</v>
      </c>
    </row>
    <row r="45" spans="2:10" x14ac:dyDescent="0.2">
      <c r="B45" s="21" t="s">
        <v>212</v>
      </c>
      <c r="C45" s="20" t="s">
        <v>240</v>
      </c>
      <c r="E45" s="35">
        <f>SUMIFS('FY20 Actuals Pivot'!E:E,'FY20 Actuals Pivot'!D:D,C45,'FY20 Actuals Pivot'!A:A,$G$6,'FY20 Actuals Pivot'!B:B,"(blank)")</f>
        <v>27527.799999999996</v>
      </c>
      <c r="F45" s="36"/>
      <c r="G45" s="37">
        <f>SUMIFS('FY21 Budget Pivot'!D:D,'FY21 Budget Pivot'!C:C,C45,'FY21 Budget Pivot'!A:A,$G$6,'FY21 Budget Pivot'!B:B,"(blank)")</f>
        <v>27300</v>
      </c>
      <c r="H45" s="36"/>
      <c r="I45" s="72">
        <v>0</v>
      </c>
      <c r="J45" s="63">
        <v>0.1575</v>
      </c>
    </row>
    <row r="46" spans="2:10" x14ac:dyDescent="0.2">
      <c r="B46" s="21" t="s">
        <v>212</v>
      </c>
      <c r="C46" s="20" t="s">
        <v>241</v>
      </c>
      <c r="E46" s="35">
        <f>SUMIFS('FY20 Actuals Pivot'!E:E,'FY20 Actuals Pivot'!D:D,C46,'FY20 Actuals Pivot'!A:A,$G$6,'FY20 Actuals Pivot'!B:B,"(blank)")</f>
        <v>0</v>
      </c>
      <c r="F46" s="36"/>
      <c r="G46" s="37">
        <f>SUMIFS('FY21 Budget Pivot'!D:D,'FY21 Budget Pivot'!C:C,C46,'FY21 Budget Pivot'!A:A,$G$6,'FY21 Budget Pivot'!B:B,"(blank)")</f>
        <v>0</v>
      </c>
      <c r="H46" s="36"/>
      <c r="I46" s="72">
        <v>0</v>
      </c>
      <c r="J46" s="63">
        <v>0.1575</v>
      </c>
    </row>
    <row r="47" spans="2:10" x14ac:dyDescent="0.2">
      <c r="B47" s="21" t="s">
        <v>212</v>
      </c>
      <c r="C47" s="20" t="s">
        <v>238</v>
      </c>
      <c r="E47" s="35">
        <f>SUMIFS('FY20 Actuals Pivot'!E:E,'FY20 Actuals Pivot'!D:D,C47,'FY20 Actuals Pivot'!A:A,$G$6,'FY20 Actuals Pivot'!B:B,"(blank)")</f>
        <v>0</v>
      </c>
      <c r="F47" s="36"/>
      <c r="G47" s="37">
        <f>SUMIFS('FY21 Budget Pivot'!D:D,'FY21 Budget Pivot'!C:C,C47,'FY21 Budget Pivot'!A:A,$G$6,'FY21 Budget Pivot'!B:B,"(blank)")</f>
        <v>0</v>
      </c>
      <c r="H47" s="36"/>
      <c r="I47" s="72">
        <v>0</v>
      </c>
      <c r="J47" s="63">
        <v>0.1575</v>
      </c>
    </row>
    <row r="48" spans="2:10" x14ac:dyDescent="0.2">
      <c r="B48" s="21" t="s">
        <v>212</v>
      </c>
      <c r="C48" s="20" t="s">
        <v>251</v>
      </c>
      <c r="E48" s="35">
        <f>SUMIFS('FY20 Actuals Pivot'!E:E,'FY20 Actuals Pivot'!D:D,C48,'FY20 Actuals Pivot'!A:A,$G$6,'FY20 Actuals Pivot'!B:B,"(blank)")</f>
        <v>0</v>
      </c>
      <c r="F48" s="36"/>
      <c r="G48" s="37">
        <f>SUMIFS('FY21 Budget Pivot'!D:D,'FY21 Budget Pivot'!C:C,C48,'FY21 Budget Pivot'!A:A,$G$6,'FY21 Budget Pivot'!B:B,"(blank)")</f>
        <v>0</v>
      </c>
      <c r="H48" s="36"/>
      <c r="I48" s="72">
        <v>0</v>
      </c>
      <c r="J48" s="63">
        <v>0.1575</v>
      </c>
    </row>
    <row r="49" spans="1:10" x14ac:dyDescent="0.2">
      <c r="B49" s="21" t="s">
        <v>212</v>
      </c>
      <c r="C49" s="20" t="s">
        <v>239</v>
      </c>
      <c r="E49" s="35">
        <f>SUMIFS('FY20 Actuals Pivot'!E:E,'FY20 Actuals Pivot'!D:D,C49,'FY20 Actuals Pivot'!A:A,$G$6,'FY20 Actuals Pivot'!B:B,"(blank)")</f>
        <v>0</v>
      </c>
      <c r="F49" s="36"/>
      <c r="G49" s="37">
        <f>SUMIFS('FY21 Budget Pivot'!D:D,'FY21 Budget Pivot'!C:C,C49,'FY21 Budget Pivot'!A:A,$G$6,'FY21 Budget Pivot'!B:B,"(blank)")</f>
        <v>0</v>
      </c>
      <c r="H49" s="36"/>
      <c r="I49" s="72">
        <v>0</v>
      </c>
      <c r="J49" s="63">
        <v>0.1575</v>
      </c>
    </row>
    <row r="50" spans="1:10" x14ac:dyDescent="0.2">
      <c r="B50" s="21" t="s">
        <v>212</v>
      </c>
      <c r="C50" s="20" t="s">
        <v>252</v>
      </c>
      <c r="E50" s="35">
        <f>SUMIFS('FY20 Actuals Pivot'!E:E,'FY20 Actuals Pivot'!D:D,C50,'FY20 Actuals Pivot'!A:A,$G$6,'FY20 Actuals Pivot'!B:B,"(blank)")</f>
        <v>0</v>
      </c>
      <c r="F50" s="36"/>
      <c r="G50" s="37">
        <f>SUMIFS('FY21 Budget Pivot'!D:D,'FY21 Budget Pivot'!C:C,C50,'FY21 Budget Pivot'!A:A,$G$6,'FY21 Budget Pivot'!B:B,"(blank)")</f>
        <v>0</v>
      </c>
      <c r="H50" s="36"/>
      <c r="I50" s="72">
        <v>0</v>
      </c>
      <c r="J50" s="63">
        <v>0.28999999999999998</v>
      </c>
    </row>
    <row r="51" spans="1:10" x14ac:dyDescent="0.2">
      <c r="B51" s="21" t="s">
        <v>212</v>
      </c>
      <c r="C51" s="20" t="s">
        <v>253</v>
      </c>
      <c r="E51" s="35">
        <f>SUMIFS('FY20 Actuals Pivot'!E:E,'FY20 Actuals Pivot'!D:D,C51,'FY20 Actuals Pivot'!A:A,$G$6,'FY20 Actuals Pivot'!B:B,"(blank)")</f>
        <v>0</v>
      </c>
      <c r="F51" s="36"/>
      <c r="G51" s="37">
        <f>SUMIFS('FY21 Budget Pivot'!D:D,'FY21 Budget Pivot'!C:C,C51,'FY21 Budget Pivot'!A:A,$G$6,'FY21 Budget Pivot'!B:B,"(blank)")</f>
        <v>0</v>
      </c>
      <c r="H51" s="36"/>
      <c r="I51" s="72">
        <v>0</v>
      </c>
      <c r="J51" s="63">
        <v>0.1575</v>
      </c>
    </row>
    <row r="52" spans="1:10" x14ac:dyDescent="0.2">
      <c r="B52" s="21" t="s">
        <v>212</v>
      </c>
      <c r="C52" s="20" t="s">
        <v>282</v>
      </c>
      <c r="E52" s="35">
        <f>SUMIFS('FY20 Actuals Pivot'!E:E,'FY20 Actuals Pivot'!D:D,C52,'FY20 Actuals Pivot'!A:A,$G$6,'FY20 Actuals Pivot'!B:B,"(blank)")</f>
        <v>0</v>
      </c>
      <c r="F52" s="36"/>
      <c r="G52" s="37">
        <f>SUMIFS('FY21 Budget Pivot'!D:D,'FY21 Budget Pivot'!C:C,C52,'FY21 Budget Pivot'!A:A,$G$6,'FY21 Budget Pivot'!B:B,"(blank)")</f>
        <v>0</v>
      </c>
      <c r="H52" s="36"/>
      <c r="I52" s="72">
        <v>0</v>
      </c>
    </row>
    <row r="53" spans="1:10" x14ac:dyDescent="0.2">
      <c r="B53" s="21" t="s">
        <v>212</v>
      </c>
      <c r="C53" s="20" t="s">
        <v>391</v>
      </c>
      <c r="E53" s="35">
        <f>SUMIFS('FY20 Actuals Pivot'!E:E,'FY20 Actuals Pivot'!D:D,C53,'FY20 Actuals Pivot'!A:A,$G$6,'FY20 Actuals Pivot'!B:B,"(blank)")</f>
        <v>0</v>
      </c>
      <c r="F53" s="36"/>
      <c r="G53" s="37">
        <f>SUMIFS('FY21 Budget Pivot'!D:D,'FY21 Budget Pivot'!C:C,C53,'FY21 Budget Pivot'!A:A,$G$6,'FY21 Budget Pivot'!B:B,"(blank)")</f>
        <v>0</v>
      </c>
      <c r="H53" s="36"/>
      <c r="I53" s="72">
        <v>0</v>
      </c>
    </row>
    <row r="54" spans="1:10" x14ac:dyDescent="0.2">
      <c r="B54" s="21" t="s">
        <v>212</v>
      </c>
      <c r="C54" s="20" t="s">
        <v>383</v>
      </c>
      <c r="E54" s="35">
        <f>SUMIFS('FY20 Actuals Pivot'!E:E,'FY20 Actuals Pivot'!D:D,C54,'FY20 Actuals Pivot'!A:A,$G$6,'FY20 Actuals Pivot'!B:B,"(blank)")</f>
        <v>0</v>
      </c>
      <c r="F54" s="36"/>
      <c r="G54" s="37">
        <f>SUMIFS('FY21 Budget Pivot'!D:D,'FY21 Budget Pivot'!C:C,C54,'FY21 Budget Pivot'!A:A,$G$6,'FY21 Budget Pivot'!B:B,"(blank)")</f>
        <v>0</v>
      </c>
      <c r="H54" s="36"/>
      <c r="I54" s="72">
        <v>0</v>
      </c>
    </row>
    <row r="55" spans="1:10" x14ac:dyDescent="0.2">
      <c r="B55" s="21" t="s">
        <v>212</v>
      </c>
      <c r="C55" s="20" t="s">
        <v>439</v>
      </c>
      <c r="E55" s="35">
        <f>SUMIFS('FY20 Actuals Pivot'!E:E,'FY20 Actuals Pivot'!D:D,C55,'FY20 Actuals Pivot'!A:A,$G$6,'FY20 Actuals Pivot'!B:B,"(blank)")</f>
        <v>0</v>
      </c>
      <c r="F55" s="36"/>
      <c r="G55" s="37">
        <f>SUMIFS('FY21 Budget Pivot'!D:D,'FY21 Budget Pivot'!C:C,C55,'FY21 Budget Pivot'!A:A,$G$6,'FY21 Budget Pivot'!B:B,"(blank)")</f>
        <v>0</v>
      </c>
      <c r="H55" s="36"/>
      <c r="I55" s="72">
        <v>0</v>
      </c>
    </row>
    <row r="56" spans="1:10" x14ac:dyDescent="0.2">
      <c r="A56" s="38"/>
      <c r="B56" s="38"/>
      <c r="C56" s="24"/>
      <c r="D56" s="38"/>
      <c r="E56" s="39"/>
      <c r="F56" s="40"/>
      <c r="G56" s="41"/>
      <c r="H56" s="40"/>
      <c r="I56" s="40"/>
    </row>
    <row r="57" spans="1:10" x14ac:dyDescent="0.2">
      <c r="C57" s="25"/>
      <c r="E57" s="42">
        <f>SUM(E8:E55)</f>
        <v>337513.26999999996</v>
      </c>
      <c r="F57" s="36"/>
      <c r="G57" s="42">
        <f>SUM(G8:G55)</f>
        <v>337249.72</v>
      </c>
      <c r="H57" s="36"/>
      <c r="I57" s="42">
        <f>SUM(I8:I55)</f>
        <v>47570.25</v>
      </c>
    </row>
    <row r="58" spans="1:10" x14ac:dyDescent="0.2">
      <c r="C58" s="25"/>
      <c r="E58" s="42"/>
      <c r="F58" s="36"/>
      <c r="G58" s="43"/>
      <c r="H58" s="36"/>
      <c r="I58" s="36"/>
    </row>
    <row r="59" spans="1:10" ht="25.5" x14ac:dyDescent="0.2">
      <c r="C59" s="25"/>
      <c r="E59" s="44" t="s">
        <v>56</v>
      </c>
      <c r="F59" s="45"/>
      <c r="G59" s="46" t="s">
        <v>53</v>
      </c>
      <c r="H59" s="45"/>
      <c r="I59" s="44" t="s">
        <v>52</v>
      </c>
    </row>
    <row r="60" spans="1:10" x14ac:dyDescent="0.2">
      <c r="A60" s="23" t="s">
        <v>11</v>
      </c>
      <c r="B60" s="23" t="s">
        <v>136</v>
      </c>
      <c r="C60" s="26" t="s">
        <v>4</v>
      </c>
      <c r="D60" s="38"/>
      <c r="E60" s="47"/>
      <c r="F60" s="48"/>
      <c r="G60" s="47"/>
      <c r="H60" s="48"/>
      <c r="I60" s="47"/>
    </row>
    <row r="61" spans="1:10" x14ac:dyDescent="0.2">
      <c r="A61" s="22"/>
      <c r="B61" s="49"/>
      <c r="C61" s="27"/>
      <c r="E61" s="36"/>
      <c r="F61" s="36"/>
      <c r="G61" s="36"/>
      <c r="H61" s="36"/>
      <c r="I61" s="36"/>
    </row>
    <row r="62" spans="1:10" x14ac:dyDescent="0.2">
      <c r="A62" s="22"/>
      <c r="B62" s="21" t="s">
        <v>967</v>
      </c>
      <c r="C62" s="57" t="s">
        <v>12</v>
      </c>
      <c r="E62" s="35">
        <f>SUMIFS('FY20 Actuals Pivot'!E:E,'FY20 Actuals Pivot'!C:C,C62,'FY20 Actuals Pivot'!A:A,$G$6,'FY20 Actuals Pivot'!B:B,"(blank)")</f>
        <v>0</v>
      </c>
      <c r="F62" s="36"/>
      <c r="G62" s="37">
        <f>SUMIFS('FY21 Budget Pivot'!D:D,'FY21 Budget Pivot'!C:C,C62,'FY21 Budget Pivot'!A:A,$G$6,'FY21 Budget Pivot'!B:B,"(blank)")</f>
        <v>0</v>
      </c>
      <c r="H62" s="36"/>
      <c r="I62" s="72">
        <v>0</v>
      </c>
    </row>
    <row r="63" spans="1:10" x14ac:dyDescent="0.2">
      <c r="A63" s="22"/>
      <c r="B63" s="21" t="s">
        <v>968</v>
      </c>
      <c r="C63" s="20" t="s">
        <v>453</v>
      </c>
      <c r="E63" s="35">
        <f>SUMIFS('FY20 Actuals Pivot'!E:E,'FY20 Actuals Pivot'!C:C,C63,'FY20 Actuals Pivot'!A:A,$G$6,'FY20 Actuals Pivot'!B:B,"(blank)")</f>
        <v>0</v>
      </c>
      <c r="F63" s="36"/>
      <c r="G63" s="37">
        <f>SUMIFS('FY21 Budget Pivot'!D:D,'FY21 Budget Pivot'!C:C,C63,'FY21 Budget Pivot'!A:A,$G$6,'FY21 Budget Pivot'!B:B,"(blank)")</f>
        <v>0</v>
      </c>
      <c r="H63" s="36"/>
      <c r="I63" s="72">
        <v>0</v>
      </c>
    </row>
    <row r="64" spans="1:10" x14ac:dyDescent="0.2">
      <c r="B64" s="50" t="s">
        <v>169</v>
      </c>
      <c r="C64" s="20" t="s">
        <v>964</v>
      </c>
      <c r="E64" s="35">
        <f>SUMIFS('FY20 Actuals Pivot'!E:E,'FY20 Actuals Pivot'!C:C,C64,'FY20 Actuals Pivot'!A:A,$G$6,'FY20 Actuals Pivot'!B:B,"(blank)")</f>
        <v>0</v>
      </c>
      <c r="F64" s="36"/>
      <c r="G64" s="37">
        <f>SUMIFS('FY21 Budget Pivot'!D:D,'FY21 Budget Pivot'!C:C,C64,'FY21 Budget Pivot'!A:A,$G$6,'FY21 Budget Pivot'!B:B,"(blank)")</f>
        <v>0</v>
      </c>
      <c r="H64" s="36"/>
      <c r="I64" s="72">
        <v>0</v>
      </c>
    </row>
    <row r="65" spans="1:9" x14ac:dyDescent="0.2">
      <c r="B65" s="21" t="s">
        <v>969</v>
      </c>
      <c r="C65" s="20" t="s">
        <v>695</v>
      </c>
      <c r="E65" s="35">
        <f>SUMIFS('FY20 Actuals Pivot'!E:E,'FY20 Actuals Pivot'!C:C,C65,'FY20 Actuals Pivot'!A:A,$G$6,'FY20 Actuals Pivot'!B:B,"(blank)")</f>
        <v>0</v>
      </c>
      <c r="F65" s="36"/>
      <c r="G65" s="37">
        <f>SUMIFS('FY21 Budget Pivot'!D:D,'FY21 Budget Pivot'!C:C,C65,'FY21 Budget Pivot'!A:A,$G$6,'FY21 Budget Pivot'!B:B,"(blank)")</f>
        <v>0</v>
      </c>
      <c r="H65" s="36"/>
      <c r="I65" s="72">
        <v>0</v>
      </c>
    </row>
    <row r="66" spans="1:9" x14ac:dyDescent="0.2">
      <c r="B66" s="21" t="s">
        <v>970</v>
      </c>
      <c r="C66" s="20" t="s">
        <v>546</v>
      </c>
      <c r="E66" s="35">
        <f>SUMIFS('FY20 Actuals Pivot'!E:E,'FY20 Actuals Pivot'!C:C,C66,'FY20 Actuals Pivot'!A:A,$G$6,'FY20 Actuals Pivot'!B:B,"(blank)")</f>
        <v>0</v>
      </c>
      <c r="F66" s="36"/>
      <c r="G66" s="37">
        <f>SUMIFS('FY21 Budget Pivot'!D:D,'FY21 Budget Pivot'!C:C,C66,'FY21 Budget Pivot'!A:A,$G$6,'FY21 Budget Pivot'!B:B,"(blank)")</f>
        <v>0</v>
      </c>
      <c r="H66" s="36"/>
      <c r="I66" s="72">
        <v>0</v>
      </c>
    </row>
    <row r="67" spans="1:9" x14ac:dyDescent="0.2">
      <c r="B67" s="50" t="s">
        <v>228</v>
      </c>
      <c r="C67" s="20" t="s">
        <v>13</v>
      </c>
      <c r="E67" s="35">
        <f>SUMIFS('FY20 Actuals Pivot'!E:E,'FY20 Actuals Pivot'!C:C,C67,'FY20 Actuals Pivot'!A:A,$G$6,'FY20 Actuals Pivot'!B:B,"(blank)")</f>
        <v>0</v>
      </c>
      <c r="F67" s="36"/>
      <c r="G67" s="37">
        <f>SUMIFS('FY21 Budget Pivot'!D:D,'FY21 Budget Pivot'!C:C,C67,'FY21 Budget Pivot'!A:A,$G$6,'FY21 Budget Pivot'!B:B,"(blank)")</f>
        <v>0</v>
      </c>
      <c r="H67" s="36"/>
      <c r="I67" s="72">
        <v>0</v>
      </c>
    </row>
    <row r="68" spans="1:9" x14ac:dyDescent="0.2">
      <c r="B68" s="50" t="s">
        <v>169</v>
      </c>
      <c r="C68" s="20" t="s">
        <v>561</v>
      </c>
      <c r="E68" s="35">
        <f>SUMIFS('FY20 Actuals Pivot'!E:E,'FY20 Actuals Pivot'!C:C,C68,'FY20 Actuals Pivot'!A:A,$G$6,'FY20 Actuals Pivot'!B:B,"(blank)")</f>
        <v>0</v>
      </c>
      <c r="F68" s="36"/>
      <c r="G68" s="37">
        <f>SUMIFS('FY21 Budget Pivot'!D:D,'FY21 Budget Pivot'!C:C,C68,'FY21 Budget Pivot'!A:A,$G$6,'FY21 Budget Pivot'!B:B,"(blank)")</f>
        <v>0</v>
      </c>
      <c r="H68" s="36"/>
      <c r="I68" s="72">
        <v>0</v>
      </c>
    </row>
    <row r="69" spans="1:9" x14ac:dyDescent="0.2">
      <c r="B69" s="50" t="s">
        <v>229</v>
      </c>
      <c r="C69" s="20" t="s">
        <v>14</v>
      </c>
      <c r="E69" s="35">
        <f>SUMIFS('FY20 Actuals Pivot'!E:E,'FY20 Actuals Pivot'!C:C,C69,'FY20 Actuals Pivot'!A:A,$G$6,'FY20 Actuals Pivot'!B:B,"(blank)")</f>
        <v>0</v>
      </c>
      <c r="F69" s="36"/>
      <c r="G69" s="37">
        <f>SUMIFS('FY21 Budget Pivot'!D:D,'FY21 Budget Pivot'!C:C,C69,'FY21 Budget Pivot'!A:A,$G$6,'FY21 Budget Pivot'!B:B,"(blank)")</f>
        <v>0</v>
      </c>
      <c r="H69" s="36"/>
      <c r="I69" s="72">
        <v>0</v>
      </c>
    </row>
    <row r="70" spans="1:9" x14ac:dyDescent="0.2">
      <c r="B70" s="50" t="s">
        <v>230</v>
      </c>
      <c r="C70" s="20" t="s">
        <v>15</v>
      </c>
      <c r="E70" s="35">
        <f>SUMIFS('FY20 Actuals Pivot'!E:E,'FY20 Actuals Pivot'!C:C,C70,'FY20 Actuals Pivot'!A:A,$G$6,'FY20 Actuals Pivot'!B:B,"(blank)")</f>
        <v>0</v>
      </c>
      <c r="F70" s="36"/>
      <c r="G70" s="37">
        <f>SUMIFS('FY21 Budget Pivot'!D:D,'FY21 Budget Pivot'!C:C,C70,'FY21 Budget Pivot'!A:A,$G$6,'FY21 Budget Pivot'!B:B,"(blank)")</f>
        <v>0</v>
      </c>
      <c r="H70" s="36"/>
      <c r="I70" s="72">
        <v>0</v>
      </c>
    </row>
    <row r="71" spans="1:9" x14ac:dyDescent="0.2">
      <c r="B71" s="50" t="s">
        <v>209</v>
      </c>
      <c r="C71" s="20" t="s">
        <v>16</v>
      </c>
      <c r="E71" s="35">
        <f>SUMIFS('FY20 Actuals Pivot'!E:E,'FY20 Actuals Pivot'!C:C,C71,'FY20 Actuals Pivot'!A:A,$G$6,'FY20 Actuals Pivot'!B:B,"(blank)")</f>
        <v>0</v>
      </c>
      <c r="F71" s="36"/>
      <c r="G71" s="37">
        <f>SUMIFS('FY21 Budget Pivot'!D:D,'FY21 Budget Pivot'!C:C,C71,'FY21 Budget Pivot'!A:A,$G$6,'FY21 Budget Pivot'!B:B,"(blank)")</f>
        <v>0</v>
      </c>
      <c r="H71" s="36"/>
      <c r="I71" s="72">
        <v>0</v>
      </c>
    </row>
    <row r="72" spans="1:9" x14ac:dyDescent="0.2">
      <c r="B72" s="50" t="s">
        <v>231</v>
      </c>
      <c r="C72" s="20" t="s">
        <v>17</v>
      </c>
      <c r="E72" s="35">
        <f>SUMIFS('FY20 Actuals Pivot'!E:E,'FY20 Actuals Pivot'!C:C,C72,'FY20 Actuals Pivot'!A:A,$G$6,'FY20 Actuals Pivot'!B:B,"(blank)")</f>
        <v>0</v>
      </c>
      <c r="F72" s="36"/>
      <c r="G72" s="37">
        <f>SUMIFS('FY21 Budget Pivot'!D:D,'FY21 Budget Pivot'!C:C,C72,'FY21 Budget Pivot'!A:A,$G$6,'FY21 Budget Pivot'!B:B,"(blank)")</f>
        <v>0</v>
      </c>
      <c r="H72" s="36"/>
      <c r="I72" s="72">
        <v>0</v>
      </c>
    </row>
    <row r="73" spans="1:9" x14ac:dyDescent="0.2">
      <c r="B73" s="50" t="s">
        <v>971</v>
      </c>
      <c r="C73" s="20" t="s">
        <v>461</v>
      </c>
      <c r="E73" s="35">
        <f>SUMIFS('FY20 Actuals Pivot'!E:E,'FY20 Actuals Pivot'!C:C,C73,'FY20 Actuals Pivot'!A:A,$G$6,'FY20 Actuals Pivot'!B:B,"(blank)")</f>
        <v>0</v>
      </c>
      <c r="F73" s="36"/>
      <c r="G73" s="37">
        <f>SUMIFS('FY21 Budget Pivot'!D:D,'FY21 Budget Pivot'!C:C,C73,'FY21 Budget Pivot'!A:A,$G$6,'FY21 Budget Pivot'!B:B,"(blank)")</f>
        <v>0</v>
      </c>
      <c r="H73" s="36"/>
      <c r="I73" s="72">
        <v>0</v>
      </c>
    </row>
    <row r="74" spans="1:9" x14ac:dyDescent="0.2">
      <c r="B74" s="50" t="s">
        <v>163</v>
      </c>
      <c r="C74" s="20" t="s">
        <v>222</v>
      </c>
      <c r="E74" s="35">
        <f>SUMIFS('FY20 Actuals Pivot'!E:E,'FY20 Actuals Pivot'!C:C,C74,'FY20 Actuals Pivot'!A:A,$G$6,'FY20 Actuals Pivot'!B:B,"(blank)")</f>
        <v>0</v>
      </c>
      <c r="F74" s="36"/>
      <c r="G74" s="37">
        <f>SUMIFS('FY21 Budget Pivot'!D:D,'FY21 Budget Pivot'!C:C,C74,'FY21 Budget Pivot'!A:A,$G$6,'FY21 Budget Pivot'!B:B,"(blank)")</f>
        <v>0</v>
      </c>
      <c r="H74" s="36"/>
      <c r="I74" s="72">
        <v>0</v>
      </c>
    </row>
    <row r="75" spans="1:9" x14ac:dyDescent="0.2">
      <c r="A75" s="28"/>
      <c r="B75" s="50" t="s">
        <v>172</v>
      </c>
      <c r="C75" s="20" t="s">
        <v>19</v>
      </c>
      <c r="D75" s="28"/>
      <c r="E75" s="35">
        <f>SUMIFS('FY20 Actuals Pivot'!E:E,'FY20 Actuals Pivot'!C:C,C75,'FY20 Actuals Pivot'!A:A,$G$6,'FY20 Actuals Pivot'!B:B,"(blank)")</f>
        <v>0</v>
      </c>
      <c r="F75" s="36"/>
      <c r="G75" s="37">
        <f>SUMIFS('FY21 Budget Pivot'!D:D,'FY21 Budget Pivot'!C:C,C75,'FY21 Budget Pivot'!A:A,$G$6,'FY21 Budget Pivot'!B:B,"(blank)")</f>
        <v>0</v>
      </c>
      <c r="H75" s="36"/>
      <c r="I75" s="72">
        <v>0</v>
      </c>
    </row>
    <row r="76" spans="1:9" x14ac:dyDescent="0.2">
      <c r="B76" s="51" t="s">
        <v>966</v>
      </c>
      <c r="C76" s="20" t="s">
        <v>658</v>
      </c>
      <c r="E76" s="35">
        <f>SUMIFS('FY20 Actuals Pivot'!E:E,'FY20 Actuals Pivot'!C:C,C76,'FY20 Actuals Pivot'!A:A,$G$6,'FY20 Actuals Pivot'!B:B,"(blank)")</f>
        <v>0</v>
      </c>
      <c r="F76" s="36"/>
      <c r="G76" s="37">
        <f>SUMIFS('FY21 Budget Pivot'!D:D,'FY21 Budget Pivot'!C:C,C76,'FY21 Budget Pivot'!A:A,$G$6,'FY21 Budget Pivot'!B:B,"(blank)")</f>
        <v>0</v>
      </c>
      <c r="H76" s="36"/>
      <c r="I76" s="72">
        <v>0</v>
      </c>
    </row>
    <row r="77" spans="1:9" x14ac:dyDescent="0.2">
      <c r="B77" s="51" t="s">
        <v>965</v>
      </c>
      <c r="C77" s="20" t="s">
        <v>208</v>
      </c>
      <c r="E77" s="35">
        <f>SUMIFS('FY20 Actuals Pivot'!E:E,'FY20 Actuals Pivot'!C:C,C77,'FY20 Actuals Pivot'!A:A,$G$6,'FY20 Actuals Pivot'!B:B,"(blank)")</f>
        <v>0</v>
      </c>
      <c r="F77" s="36"/>
      <c r="G77" s="37">
        <f>SUMIFS('FY21 Budget Pivot'!D:D,'FY21 Budget Pivot'!C:C,C77,'FY21 Budget Pivot'!A:A,$G$6,'FY21 Budget Pivot'!B:B,"(blank)")</f>
        <v>0</v>
      </c>
      <c r="H77" s="36"/>
      <c r="I77" s="72">
        <v>0</v>
      </c>
    </row>
    <row r="78" spans="1:9" x14ac:dyDescent="0.2">
      <c r="B78" s="50" t="s">
        <v>819</v>
      </c>
      <c r="C78" s="20" t="s">
        <v>20</v>
      </c>
      <c r="E78" s="35">
        <f>SUMIFS('FY20 Actuals Pivot'!E:E,'FY20 Actuals Pivot'!C:C,C78,'FY20 Actuals Pivot'!A:A,$G$6,'FY20 Actuals Pivot'!B:B,"(blank)")</f>
        <v>0</v>
      </c>
      <c r="F78" s="36"/>
      <c r="G78" s="37">
        <f>SUMIFS('FY21 Budget Pivot'!D:D,'FY21 Budget Pivot'!C:C,C78,'FY21 Budget Pivot'!A:A,$G$6,'FY21 Budget Pivot'!B:B,"(blank)")</f>
        <v>0</v>
      </c>
      <c r="H78" s="36"/>
      <c r="I78" s="72">
        <v>0</v>
      </c>
    </row>
    <row r="79" spans="1:9" x14ac:dyDescent="0.2">
      <c r="B79" s="50" t="s">
        <v>816</v>
      </c>
      <c r="C79" s="20" t="s">
        <v>21</v>
      </c>
      <c r="E79" s="35">
        <f>SUMIFS('FY20 Actuals Pivot'!E:E,'FY20 Actuals Pivot'!C:C,C79,'FY20 Actuals Pivot'!A:A,$G$6,'FY20 Actuals Pivot'!B:B,"(blank)")</f>
        <v>0</v>
      </c>
      <c r="F79" s="36"/>
      <c r="G79" s="37">
        <f>SUMIFS('FY21 Budget Pivot'!D:D,'FY21 Budget Pivot'!C:C,C79,'FY21 Budget Pivot'!A:A,$G$6,'FY21 Budget Pivot'!B:B,"(blank)")</f>
        <v>0</v>
      </c>
      <c r="H79" s="36"/>
      <c r="I79" s="72">
        <v>0</v>
      </c>
    </row>
    <row r="80" spans="1:9" x14ac:dyDescent="0.2">
      <c r="B80" s="50" t="s">
        <v>235</v>
      </c>
      <c r="C80" s="20" t="s">
        <v>283</v>
      </c>
      <c r="E80" s="35">
        <f>SUMIFS('FY20 Actuals Pivot'!E:E,'FY20 Actuals Pivot'!C:C,C80,'FY20 Actuals Pivot'!A:A,$G$6,'FY20 Actuals Pivot'!B:B,"(blank)")</f>
        <v>0</v>
      </c>
      <c r="F80" s="36"/>
      <c r="G80" s="37">
        <f>SUMIFS('FY21 Budget Pivot'!D:D,'FY21 Budget Pivot'!C:C,C80,'FY21 Budget Pivot'!A:A,$G$6,'FY21 Budget Pivot'!B:B,"(blank)")</f>
        <v>0</v>
      </c>
      <c r="H80" s="36"/>
      <c r="I80" s="72">
        <v>0</v>
      </c>
    </row>
    <row r="81" spans="2:9" x14ac:dyDescent="0.2">
      <c r="B81" s="50" t="s">
        <v>809</v>
      </c>
      <c r="C81" s="20" t="s">
        <v>485</v>
      </c>
      <c r="E81" s="35">
        <f>SUMIFS('FY20 Actuals Pivot'!E:E,'FY20 Actuals Pivot'!C:C,C81,'FY20 Actuals Pivot'!A:A,$G$6,'FY20 Actuals Pivot'!B:B,"(blank)")</f>
        <v>0</v>
      </c>
      <c r="F81" s="36"/>
      <c r="G81" s="37">
        <f>SUMIFS('FY21 Budget Pivot'!D:D,'FY21 Budget Pivot'!C:C,C81,'FY21 Budget Pivot'!A:A,$G$6,'FY21 Budget Pivot'!B:B,"(blank)")</f>
        <v>0</v>
      </c>
      <c r="H81" s="36"/>
      <c r="I81" s="72">
        <v>0</v>
      </c>
    </row>
    <row r="82" spans="2:9" x14ac:dyDescent="0.2">
      <c r="B82" s="50" t="s">
        <v>178</v>
      </c>
      <c r="C82" s="20" t="s">
        <v>23</v>
      </c>
      <c r="E82" s="35">
        <f>SUMIFS('FY20 Actuals Pivot'!E:E,'FY20 Actuals Pivot'!C:C,C82,'FY20 Actuals Pivot'!A:A,$G$6,'FY20 Actuals Pivot'!B:B,"(blank)")</f>
        <v>0</v>
      </c>
      <c r="F82" s="36"/>
      <c r="G82" s="37">
        <f>SUMIFS('FY21 Budget Pivot'!D:D,'FY21 Budget Pivot'!C:C,C82,'FY21 Budget Pivot'!A:A,$G$6,'FY21 Budget Pivot'!B:B,"(blank)")</f>
        <v>0</v>
      </c>
      <c r="H82" s="36"/>
      <c r="I82" s="72">
        <v>0</v>
      </c>
    </row>
    <row r="83" spans="2:9" x14ac:dyDescent="0.2">
      <c r="B83" s="50" t="s">
        <v>169</v>
      </c>
      <c r="C83" s="20" t="s">
        <v>422</v>
      </c>
      <c r="E83" s="35">
        <f>SUMIFS('FY20 Actuals Pivot'!E:E,'FY20 Actuals Pivot'!C:C,C83,'FY20 Actuals Pivot'!A:A,$G$6,'FY20 Actuals Pivot'!B:B,"(blank)")</f>
        <v>0</v>
      </c>
      <c r="F83" s="36"/>
      <c r="G83" s="37">
        <f>SUMIFS('FY21 Budget Pivot'!D:D,'FY21 Budget Pivot'!C:C,C83,'FY21 Budget Pivot'!A:A,$G$6,'FY21 Budget Pivot'!B:B,"(blank)")</f>
        <v>0</v>
      </c>
      <c r="H83" s="36"/>
      <c r="I83" s="72">
        <v>0</v>
      </c>
    </row>
    <row r="84" spans="2:9" x14ac:dyDescent="0.2">
      <c r="B84" s="50" t="s">
        <v>810</v>
      </c>
      <c r="C84" s="20" t="s">
        <v>466</v>
      </c>
      <c r="E84" s="35">
        <f>SUMIFS('FY20 Actuals Pivot'!E:E,'FY20 Actuals Pivot'!C:C,C84,'FY20 Actuals Pivot'!A:A,$G$6,'FY20 Actuals Pivot'!B:B,"(blank)")</f>
        <v>0</v>
      </c>
      <c r="F84" s="36"/>
      <c r="G84" s="37">
        <f>SUMIFS('FY21 Budget Pivot'!D:D,'FY21 Budget Pivot'!C:C,C84,'FY21 Budget Pivot'!A:A,$G$6,'FY21 Budget Pivot'!B:B,"(blank)")</f>
        <v>0</v>
      </c>
      <c r="H84" s="36"/>
      <c r="I84" s="72">
        <v>0</v>
      </c>
    </row>
    <row r="85" spans="2:9" x14ac:dyDescent="0.2">
      <c r="B85" s="50" t="s">
        <v>157</v>
      </c>
      <c r="C85" s="20" t="s">
        <v>36</v>
      </c>
      <c r="E85" s="35">
        <f>SUMIFS('FY20 Actuals Pivot'!E:E,'FY20 Actuals Pivot'!C:C,C85,'FY20 Actuals Pivot'!A:A,$G$6,'FY20 Actuals Pivot'!B:B,"(blank)")</f>
        <v>240</v>
      </c>
      <c r="F85" s="36"/>
      <c r="G85" s="37">
        <f>SUMIFS('FY21 Budget Pivot'!D:D,'FY21 Budget Pivot'!C:C,C85,'FY21 Budget Pivot'!A:A,$G$6,'FY21 Budget Pivot'!B:B,"(blank)")</f>
        <v>0</v>
      </c>
      <c r="H85" s="36"/>
      <c r="I85" s="72">
        <v>0</v>
      </c>
    </row>
    <row r="86" spans="2:9" x14ac:dyDescent="0.2">
      <c r="B86" s="50" t="s">
        <v>811</v>
      </c>
      <c r="C86" s="20" t="s">
        <v>460</v>
      </c>
      <c r="E86" s="35">
        <f>SUMIFS('FY20 Actuals Pivot'!E:E,'FY20 Actuals Pivot'!C:C,C86,'FY20 Actuals Pivot'!A:A,$G$6,'FY20 Actuals Pivot'!B:B,"(blank)")</f>
        <v>0</v>
      </c>
      <c r="F86" s="36"/>
      <c r="G86" s="37">
        <f>SUMIFS('FY21 Budget Pivot'!D:D,'FY21 Budget Pivot'!C:C,C86,'FY21 Budget Pivot'!A:A,$G$6,'FY21 Budget Pivot'!B:B,"(blank)")</f>
        <v>0</v>
      </c>
      <c r="H86" s="36"/>
      <c r="I86" s="72">
        <v>0</v>
      </c>
    </row>
    <row r="87" spans="2:9" x14ac:dyDescent="0.2">
      <c r="B87" s="50" t="s">
        <v>176</v>
      </c>
      <c r="C87" s="20" t="s">
        <v>214</v>
      </c>
      <c r="E87" s="35">
        <f>SUMIFS('FY20 Actuals Pivot'!E:E,'FY20 Actuals Pivot'!C:C,C87,'FY20 Actuals Pivot'!A:A,$G$6,'FY20 Actuals Pivot'!B:B,"(blank)")</f>
        <v>0</v>
      </c>
      <c r="F87" s="36"/>
      <c r="G87" s="37">
        <f>SUMIFS('FY21 Budget Pivot'!D:D,'FY21 Budget Pivot'!C:C,C87,'FY21 Budget Pivot'!A:A,$G$6,'FY21 Budget Pivot'!B:B,"(blank)")</f>
        <v>0</v>
      </c>
      <c r="H87" s="36"/>
      <c r="I87" s="72">
        <v>0</v>
      </c>
    </row>
    <row r="88" spans="2:9" x14ac:dyDescent="0.2">
      <c r="B88" s="50" t="s">
        <v>169</v>
      </c>
      <c r="C88" s="20" t="s">
        <v>489</v>
      </c>
      <c r="E88" s="35">
        <f>SUMIFS('FY20 Actuals Pivot'!E:E,'FY20 Actuals Pivot'!C:C,C88,'FY20 Actuals Pivot'!A:A,$G$6,'FY20 Actuals Pivot'!B:B,"(blank)")</f>
        <v>0</v>
      </c>
      <c r="F88" s="36"/>
      <c r="G88" s="37">
        <f>SUMIFS('FY21 Budget Pivot'!D:D,'FY21 Budget Pivot'!C:C,C88,'FY21 Budget Pivot'!A:A,$G$6,'FY21 Budget Pivot'!B:B,"(blank)")</f>
        <v>0</v>
      </c>
      <c r="H88" s="36"/>
      <c r="I88" s="72">
        <v>0</v>
      </c>
    </row>
    <row r="89" spans="2:9" x14ac:dyDescent="0.2">
      <c r="B89" s="50" t="s">
        <v>169</v>
      </c>
      <c r="C89" s="20" t="s">
        <v>170</v>
      </c>
      <c r="E89" s="35">
        <f>SUMIFS('FY20 Actuals Pivot'!E:E,'FY20 Actuals Pivot'!C:C,C89,'FY20 Actuals Pivot'!A:A,$G$6,'FY20 Actuals Pivot'!B:B,"(blank)")</f>
        <v>0</v>
      </c>
      <c r="F89" s="36"/>
      <c r="G89" s="37">
        <f>SUMIFS('FY21 Budget Pivot'!D:D,'FY21 Budget Pivot'!C:C,C89,'FY21 Budget Pivot'!A:A,$G$6,'FY21 Budget Pivot'!B:B,"(blank)")</f>
        <v>0</v>
      </c>
      <c r="H89" s="36"/>
      <c r="I89" s="72">
        <v>0</v>
      </c>
    </row>
    <row r="90" spans="2:9" x14ac:dyDescent="0.2">
      <c r="B90" s="50" t="s">
        <v>169</v>
      </c>
      <c r="C90" s="20" t="s">
        <v>173</v>
      </c>
      <c r="E90" s="35">
        <f>SUMIFS('FY20 Actuals Pivot'!E:E,'FY20 Actuals Pivot'!C:C,C90,'FY20 Actuals Pivot'!A:A,$G$6,'FY20 Actuals Pivot'!B:B,"(blank)")</f>
        <v>0</v>
      </c>
      <c r="F90" s="36"/>
      <c r="G90" s="37">
        <f>SUMIFS('FY21 Budget Pivot'!D:D,'FY21 Budget Pivot'!C:C,C90,'FY21 Budget Pivot'!A:A,$G$6,'FY21 Budget Pivot'!B:B,"(blank)")</f>
        <v>0</v>
      </c>
      <c r="H90" s="36"/>
      <c r="I90" s="72">
        <v>0</v>
      </c>
    </row>
    <row r="91" spans="2:9" x14ac:dyDescent="0.2">
      <c r="B91" s="50" t="s">
        <v>148</v>
      </c>
      <c r="C91" s="20" t="s">
        <v>24</v>
      </c>
      <c r="E91" s="35">
        <f>SUMIFS('FY20 Actuals Pivot'!E:E,'FY20 Actuals Pivot'!C:C,C91,'FY20 Actuals Pivot'!A:A,$G$6,'FY20 Actuals Pivot'!B:B,"(blank)")</f>
        <v>0</v>
      </c>
      <c r="F91" s="36"/>
      <c r="G91" s="37">
        <f>SUMIFS('FY21 Budget Pivot'!D:D,'FY21 Budget Pivot'!C:C,C91,'FY21 Budget Pivot'!A:A,$G$6,'FY21 Budget Pivot'!B:B,"(blank)")</f>
        <v>0</v>
      </c>
      <c r="H91" s="36"/>
      <c r="I91" s="72">
        <v>0</v>
      </c>
    </row>
    <row r="92" spans="2:9" x14ac:dyDescent="0.2">
      <c r="B92" s="50" t="s">
        <v>812</v>
      </c>
      <c r="C92" s="20" t="s">
        <v>557</v>
      </c>
      <c r="E92" s="35">
        <f>SUMIFS('FY20 Actuals Pivot'!E:E,'FY20 Actuals Pivot'!C:C,C92,'FY20 Actuals Pivot'!A:A,$G$6,'FY20 Actuals Pivot'!B:B,"(blank)")</f>
        <v>0</v>
      </c>
      <c r="F92" s="36"/>
      <c r="G92" s="37">
        <f>SUMIFS('FY21 Budget Pivot'!D:D,'FY21 Budget Pivot'!C:C,C92,'FY21 Budget Pivot'!A:A,$G$6,'FY21 Budget Pivot'!B:B,"(blank)")</f>
        <v>0</v>
      </c>
      <c r="H92" s="36"/>
      <c r="I92" s="72">
        <v>0</v>
      </c>
    </row>
    <row r="93" spans="2:9" x14ac:dyDescent="0.2">
      <c r="B93" s="50" t="s">
        <v>153</v>
      </c>
      <c r="C93" s="20" t="s">
        <v>26</v>
      </c>
      <c r="E93" s="35">
        <f>SUMIFS('FY20 Actuals Pivot'!E:E,'FY20 Actuals Pivot'!C:C,C93,'FY20 Actuals Pivot'!A:A,$G$6,'FY20 Actuals Pivot'!B:B,"(blank)")</f>
        <v>0</v>
      </c>
      <c r="F93" s="36"/>
      <c r="G93" s="37">
        <f>SUMIFS('FY21 Budget Pivot'!D:D,'FY21 Budget Pivot'!C:C,C93,'FY21 Budget Pivot'!A:A,$G$6,'FY21 Budget Pivot'!B:B,"(blank)")</f>
        <v>0</v>
      </c>
      <c r="H93" s="36"/>
      <c r="I93" s="72">
        <v>0</v>
      </c>
    </row>
    <row r="94" spans="2:9" x14ac:dyDescent="0.2">
      <c r="B94" s="50" t="s">
        <v>232</v>
      </c>
      <c r="C94" s="20" t="s">
        <v>27</v>
      </c>
      <c r="E94" s="35">
        <f>SUMIFS('FY20 Actuals Pivot'!E:E,'FY20 Actuals Pivot'!C:C,C94,'FY20 Actuals Pivot'!A:A,$G$6,'FY20 Actuals Pivot'!B:B,"(blank)")</f>
        <v>0</v>
      </c>
      <c r="F94" s="36"/>
      <c r="G94" s="37">
        <f>SUMIFS('FY21 Budget Pivot'!D:D,'FY21 Budget Pivot'!C:C,C94,'FY21 Budget Pivot'!A:A,$G$6,'FY21 Budget Pivot'!B:B,"(blank)")</f>
        <v>0</v>
      </c>
      <c r="H94" s="36"/>
      <c r="I94" s="72">
        <v>0</v>
      </c>
    </row>
    <row r="95" spans="2:9" x14ac:dyDescent="0.2">
      <c r="B95" s="50" t="s">
        <v>161</v>
      </c>
      <c r="C95" s="20" t="s">
        <v>29</v>
      </c>
      <c r="E95" s="35">
        <f>SUMIFS('FY20 Actuals Pivot'!E:E,'FY20 Actuals Pivot'!C:C,C95,'FY20 Actuals Pivot'!A:A,$G$6,'FY20 Actuals Pivot'!B:B,"(blank)")</f>
        <v>0</v>
      </c>
      <c r="F95" s="36"/>
      <c r="G95" s="37">
        <f>SUMIFS('FY21 Budget Pivot'!D:D,'FY21 Budget Pivot'!C:C,C95,'FY21 Budget Pivot'!A:A,$G$6,'FY21 Budget Pivot'!B:B,"(blank)")</f>
        <v>0</v>
      </c>
      <c r="H95" s="36"/>
      <c r="I95" s="72">
        <v>0</v>
      </c>
    </row>
    <row r="96" spans="2:9" x14ac:dyDescent="0.2">
      <c r="B96" s="50" t="s">
        <v>188</v>
      </c>
      <c r="C96" s="20" t="s">
        <v>30</v>
      </c>
      <c r="E96" s="35">
        <f>SUMIFS('FY20 Actuals Pivot'!E:E,'FY20 Actuals Pivot'!C:C,C96,'FY20 Actuals Pivot'!A:A,$G$6,'FY20 Actuals Pivot'!B:B,"(blank)")</f>
        <v>0</v>
      </c>
      <c r="F96" s="36"/>
      <c r="G96" s="37">
        <f>SUMIFS('FY21 Budget Pivot'!D:D,'FY21 Budget Pivot'!C:C,C96,'FY21 Budget Pivot'!A:A,$G$6,'FY21 Budget Pivot'!B:B,"(blank)")</f>
        <v>0</v>
      </c>
      <c r="H96" s="36"/>
      <c r="I96" s="72">
        <v>0</v>
      </c>
    </row>
    <row r="97" spans="1:9" x14ac:dyDescent="0.2">
      <c r="B97" s="50" t="s">
        <v>169</v>
      </c>
      <c r="C97" s="20" t="s">
        <v>463</v>
      </c>
      <c r="E97" s="35">
        <f>SUMIFS('FY20 Actuals Pivot'!E:E,'FY20 Actuals Pivot'!C:C,C97,'FY20 Actuals Pivot'!A:A,$G$6,'FY20 Actuals Pivot'!B:B,"(blank)")</f>
        <v>0</v>
      </c>
      <c r="F97" s="36"/>
      <c r="G97" s="37">
        <f>SUMIFS('FY21 Budget Pivot'!D:D,'FY21 Budget Pivot'!C:C,C97,'FY21 Budget Pivot'!A:A,$G$6,'FY21 Budget Pivot'!B:B,"(blank)")</f>
        <v>0</v>
      </c>
      <c r="H97" s="36"/>
      <c r="I97" s="72">
        <v>0</v>
      </c>
    </row>
    <row r="98" spans="1:9" x14ac:dyDescent="0.2">
      <c r="B98" s="50" t="s">
        <v>233</v>
      </c>
      <c r="C98" s="20" t="s">
        <v>31</v>
      </c>
      <c r="E98" s="35">
        <f>SUMIFS('FY20 Actuals Pivot'!E:E,'FY20 Actuals Pivot'!C:C,C98,'FY20 Actuals Pivot'!A:A,$G$6,'FY20 Actuals Pivot'!B:B,"(blank)")</f>
        <v>0</v>
      </c>
      <c r="F98" s="36"/>
      <c r="G98" s="37">
        <f>SUMIFS('FY21 Budget Pivot'!D:D,'FY21 Budget Pivot'!C:C,C98,'FY21 Budget Pivot'!A:A,$G$6,'FY21 Budget Pivot'!B:B,"(blank)")</f>
        <v>0</v>
      </c>
      <c r="H98" s="36"/>
      <c r="I98" s="72">
        <v>0</v>
      </c>
    </row>
    <row r="99" spans="1:9" x14ac:dyDescent="0.2">
      <c r="B99" s="50" t="s">
        <v>234</v>
      </c>
      <c r="C99" s="20" t="s">
        <v>32</v>
      </c>
      <c r="E99" s="35">
        <f>SUMIFS('FY20 Actuals Pivot'!E:E,'FY20 Actuals Pivot'!C:C,C99,'FY20 Actuals Pivot'!A:A,$G$6,'FY20 Actuals Pivot'!B:B,"(blank)")</f>
        <v>0</v>
      </c>
      <c r="F99" s="36"/>
      <c r="G99" s="37">
        <f>SUMIFS('FY21 Budget Pivot'!D:D,'FY21 Budget Pivot'!C:C,C99,'FY21 Budget Pivot'!A:A,$G$6,'FY21 Budget Pivot'!B:B,"(blank)")</f>
        <v>0</v>
      </c>
      <c r="H99" s="36"/>
      <c r="I99" s="72">
        <v>0</v>
      </c>
    </row>
    <row r="100" spans="1:9" x14ac:dyDescent="0.2">
      <c r="B100" s="50" t="s">
        <v>972</v>
      </c>
      <c r="C100" s="20" t="s">
        <v>617</v>
      </c>
      <c r="E100" s="35">
        <f>SUMIFS('FY20 Actuals Pivot'!E:E,'FY20 Actuals Pivot'!C:C,C100,'FY20 Actuals Pivot'!A:A,$G$6,'FY20 Actuals Pivot'!B:B,"(blank)")</f>
        <v>0</v>
      </c>
      <c r="F100" s="36"/>
      <c r="G100" s="37">
        <f>SUMIFS('FY21 Budget Pivot'!D:D,'FY21 Budget Pivot'!C:C,C100,'FY21 Budget Pivot'!A:A,$G$6,'FY21 Budget Pivot'!B:B,"(blank)")</f>
        <v>0</v>
      </c>
      <c r="H100" s="36"/>
      <c r="I100" s="72">
        <v>0</v>
      </c>
    </row>
    <row r="101" spans="1:9" x14ac:dyDescent="0.2">
      <c r="B101" s="50" t="s">
        <v>169</v>
      </c>
      <c r="C101" s="20" t="s">
        <v>33</v>
      </c>
      <c r="E101" s="35">
        <f>SUMIFS('FY20 Actuals Pivot'!E:E,'FY20 Actuals Pivot'!C:C,C101,'FY20 Actuals Pivot'!A:A,$G$6,'FY20 Actuals Pivot'!B:B,"(blank)")</f>
        <v>0</v>
      </c>
      <c r="F101" s="36"/>
      <c r="G101" s="37">
        <f>SUMIFS('FY21 Budget Pivot'!D:D,'FY21 Budget Pivot'!C:C,C101,'FY21 Budget Pivot'!A:A,$G$6,'FY21 Budget Pivot'!B:B,"(blank)")</f>
        <v>0</v>
      </c>
      <c r="H101" s="36"/>
      <c r="I101" s="53"/>
    </row>
    <row r="102" spans="1:9" x14ac:dyDescent="0.2">
      <c r="B102" s="50" t="s">
        <v>910</v>
      </c>
      <c r="C102" s="20" t="s">
        <v>503</v>
      </c>
      <c r="E102" s="35">
        <f>SUMIFS('FY20 Actuals Pivot'!E:E,'FY20 Actuals Pivot'!C:C,C102,'FY20 Actuals Pivot'!A:A,$G$6,'FY20 Actuals Pivot'!B:B,"(blank)")</f>
        <v>0</v>
      </c>
      <c r="F102" s="36"/>
      <c r="G102" s="37">
        <f>SUMIFS('FY21 Budget Pivot'!D:D,'FY21 Budget Pivot'!C:C,C102,'FY21 Budget Pivot'!A:A,$G$6,'FY21 Budget Pivot'!B:B,"(blank)")</f>
        <v>0</v>
      </c>
      <c r="H102" s="36"/>
      <c r="I102" s="72">
        <v>0</v>
      </c>
    </row>
    <row r="103" spans="1:9" x14ac:dyDescent="0.2">
      <c r="B103" s="50" t="s">
        <v>169</v>
      </c>
      <c r="C103" s="20" t="s">
        <v>403</v>
      </c>
      <c r="E103" s="35">
        <f>SUMIFS('FY20 Actuals Pivot'!E:E,'FY20 Actuals Pivot'!C:C,C103,'FY20 Actuals Pivot'!A:A,$G$6,'FY20 Actuals Pivot'!B:B,"(blank)")</f>
        <v>0</v>
      </c>
      <c r="F103" s="36"/>
      <c r="G103" s="37">
        <f>SUMIFS('FY21 Budget Pivot'!D:D,'FY21 Budget Pivot'!C:C,C103,'FY21 Budget Pivot'!A:A,$G$6,'FY21 Budget Pivot'!B:B,"(blank)")</f>
        <v>0</v>
      </c>
      <c r="H103" s="36"/>
      <c r="I103" s="72">
        <v>0</v>
      </c>
    </row>
    <row r="104" spans="1:9" x14ac:dyDescent="0.2">
      <c r="B104" s="59" t="s">
        <v>973</v>
      </c>
      <c r="C104" s="20" t="s">
        <v>815</v>
      </c>
      <c r="E104" s="35">
        <f>SUMIFS('FY20 Actuals Pivot'!E:E,'FY20 Actuals Pivot'!C:C,C104,'FY20 Actuals Pivot'!A:A,$G$6,'FY20 Actuals Pivot'!B:B,"(blank)")</f>
        <v>0</v>
      </c>
      <c r="F104" s="36"/>
      <c r="G104" s="37">
        <f>SUMIFS('FY21 Budget Pivot'!D:D,'FY21 Budget Pivot'!C:C,C104,'FY21 Budget Pivot'!A:A,$G$6,'FY21 Budget Pivot'!B:B,"(blank)")</f>
        <v>0</v>
      </c>
      <c r="H104" s="36"/>
      <c r="I104" s="72">
        <v>0</v>
      </c>
    </row>
    <row r="105" spans="1:9" x14ac:dyDescent="0.2">
      <c r="B105" s="50" t="s">
        <v>974</v>
      </c>
      <c r="C105" s="20" t="s">
        <v>468</v>
      </c>
      <c r="E105" s="35">
        <f>SUMIFS('FY20 Actuals Pivot'!E:E,'FY20 Actuals Pivot'!C:C,C105,'FY20 Actuals Pivot'!A:A,$G$6,'FY20 Actuals Pivot'!B:B,"(blank)")</f>
        <v>0</v>
      </c>
      <c r="F105" s="36"/>
      <c r="G105" s="37">
        <f>SUMIFS('FY21 Budget Pivot'!D:D,'FY21 Budget Pivot'!C:C,C105,'FY21 Budget Pivot'!A:A,$G$6,'FY21 Budget Pivot'!B:B,"(blank)")</f>
        <v>0</v>
      </c>
      <c r="H105" s="36"/>
      <c r="I105" s="72">
        <v>0</v>
      </c>
    </row>
    <row r="106" spans="1:9" x14ac:dyDescent="0.2">
      <c r="B106" s="51"/>
      <c r="C106" s="20" t="s">
        <v>34</v>
      </c>
      <c r="E106" s="35">
        <f>SUMIFS('FY20 Actuals Pivot'!E:E,'FY20 Actuals Pivot'!C:C,C106,'FY20 Actuals Pivot'!A:A,$G$6,'FY20 Actuals Pivot'!B:B,"(blank)")</f>
        <v>0</v>
      </c>
      <c r="F106" s="36"/>
      <c r="G106" s="37">
        <f>SUMIFS('FY21 Budget Pivot'!D:D,'FY21 Budget Pivot'!C:C,C106,'FY21 Budget Pivot'!A:A,$G$6,'FY21 Budget Pivot'!B:B,"(blank)")</f>
        <v>0</v>
      </c>
      <c r="H106" s="36"/>
      <c r="I106" s="53"/>
    </row>
    <row r="107" spans="1:9" x14ac:dyDescent="0.2">
      <c r="A107" s="38"/>
      <c r="C107" s="24"/>
      <c r="D107" s="38"/>
      <c r="E107" s="39"/>
      <c r="F107" s="40"/>
      <c r="G107" s="41"/>
      <c r="H107" s="40"/>
      <c r="I107" s="40"/>
    </row>
    <row r="108" spans="1:9" x14ac:dyDescent="0.2">
      <c r="A108" s="54"/>
      <c r="B108" s="29"/>
      <c r="C108" s="58"/>
      <c r="D108" s="54"/>
      <c r="E108" s="55">
        <f>SUM(E62:E106)</f>
        <v>240</v>
      </c>
      <c r="F108" s="29"/>
      <c r="G108" s="55">
        <f>SUM(G62:G106)</f>
        <v>0</v>
      </c>
      <c r="H108" s="29"/>
      <c r="I108" s="55">
        <f>SUM(I62:I106)</f>
        <v>0</v>
      </c>
    </row>
    <row r="109" spans="1:9" x14ac:dyDescent="0.2">
      <c r="C109" s="28"/>
    </row>
    <row r="110" spans="1:9" x14ac:dyDescent="0.2">
      <c r="A110" s="54"/>
      <c r="B110" s="29" t="s">
        <v>813</v>
      </c>
      <c r="C110" s="29"/>
      <c r="D110" s="54"/>
      <c r="E110" s="55">
        <f>E108+E57</f>
        <v>337753.26999999996</v>
      </c>
      <c r="F110" s="56"/>
      <c r="G110" s="55">
        <f>G108+G57</f>
        <v>337249.72</v>
      </c>
      <c r="H110" s="56"/>
      <c r="I110" s="55">
        <f>I108+I57</f>
        <v>47570.25</v>
      </c>
    </row>
  </sheetData>
  <mergeCells count="1">
    <mergeCell ref="A1: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113"/>
  <sheetViews>
    <sheetView topLeftCell="A13" workbookViewId="0">
      <selection activeCell="W17" sqref="W17"/>
    </sheetView>
  </sheetViews>
  <sheetFormatPr defaultRowHeight="15" x14ac:dyDescent="0.25"/>
  <cols>
    <col min="1" max="2" width="21" style="12" bestFit="1" customWidth="1"/>
    <col min="3" max="3" width="21" bestFit="1" customWidth="1"/>
    <col min="4" max="4" width="21" style="12" bestFit="1" customWidth="1"/>
    <col min="5" max="5" width="21" bestFit="1" customWidth="1"/>
    <col min="6" max="6" width="26.42578125" style="12" bestFit="1" customWidth="1"/>
    <col min="7" max="7" width="21" style="12" bestFit="1" customWidth="1"/>
    <col min="8" max="8" width="27.85546875" style="12" bestFit="1" customWidth="1"/>
    <col min="9" max="9" width="44.28515625" style="12" bestFit="1" customWidth="1"/>
    <col min="10" max="11" width="21" style="12" bestFit="1" customWidth="1"/>
    <col min="12" max="13" width="21" bestFit="1" customWidth="1"/>
    <col min="14" max="16" width="21" style="12" bestFit="1" customWidth="1"/>
    <col min="17" max="17" width="30.5703125" style="12" bestFit="1" customWidth="1"/>
    <col min="18" max="18" width="61.7109375" style="12" bestFit="1" customWidth="1"/>
    <col min="19" max="27" width="21" style="12" bestFit="1" customWidth="1"/>
  </cols>
  <sheetData>
    <row r="1" spans="1:27" ht="18" customHeight="1" x14ac:dyDescent="0.25">
      <c r="A1" s="156" t="s">
        <v>57</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row>
    <row r="2" spans="1:27" ht="15" customHeight="1" x14ac:dyDescent="0.25">
      <c r="A2" s="13" t="s">
        <v>58</v>
      </c>
      <c r="B2" s="157" t="s">
        <v>59</v>
      </c>
      <c r="C2" s="158"/>
      <c r="D2" s="158"/>
      <c r="E2" s="159"/>
      <c r="F2" s="160" t="s">
        <v>60</v>
      </c>
      <c r="G2" s="161"/>
      <c r="H2" s="157" t="s">
        <v>61</v>
      </c>
      <c r="I2" s="158"/>
      <c r="J2" s="158"/>
      <c r="K2" s="159"/>
      <c r="L2" s="160" t="s">
        <v>59</v>
      </c>
      <c r="M2" s="162"/>
      <c r="N2" s="162"/>
      <c r="O2" s="162"/>
      <c r="P2" s="162"/>
      <c r="Q2" s="162"/>
      <c r="R2" s="162"/>
      <c r="S2" s="162"/>
      <c r="T2" s="162"/>
      <c r="U2" s="162"/>
      <c r="V2" s="162"/>
      <c r="W2" s="162"/>
      <c r="X2" s="162"/>
      <c r="Y2" s="162"/>
      <c r="Z2" s="162"/>
      <c r="AA2" s="161"/>
    </row>
    <row r="3" spans="1:27" ht="15" customHeight="1" x14ac:dyDescent="0.25">
      <c r="A3" s="13" t="s">
        <v>62</v>
      </c>
      <c r="B3" s="14" t="s">
        <v>63</v>
      </c>
      <c r="C3" s="14" t="s">
        <v>63</v>
      </c>
      <c r="D3" s="14" t="s">
        <v>64</v>
      </c>
      <c r="E3" s="14" t="s">
        <v>64</v>
      </c>
      <c r="F3" s="14" t="s">
        <v>63</v>
      </c>
      <c r="G3" s="14" t="s">
        <v>63</v>
      </c>
      <c r="H3" s="14" t="s">
        <v>65</v>
      </c>
      <c r="I3" s="14" t="s">
        <v>65</v>
      </c>
      <c r="J3" s="14" t="s">
        <v>65</v>
      </c>
      <c r="K3" s="14" t="s">
        <v>65</v>
      </c>
      <c r="L3" s="14" t="s">
        <v>64</v>
      </c>
      <c r="M3" s="14" t="s">
        <v>64</v>
      </c>
      <c r="N3" s="14" t="s">
        <v>64</v>
      </c>
      <c r="O3" s="14" t="s">
        <v>64</v>
      </c>
      <c r="P3" s="14" t="s">
        <v>64</v>
      </c>
      <c r="Q3" s="14" t="s">
        <v>64</v>
      </c>
      <c r="R3" s="14" t="s">
        <v>64</v>
      </c>
      <c r="S3" s="14" t="s">
        <v>64</v>
      </c>
      <c r="T3" s="14" t="s">
        <v>64</v>
      </c>
      <c r="U3" s="14" t="s">
        <v>64</v>
      </c>
      <c r="V3" s="14" t="s">
        <v>64</v>
      </c>
      <c r="W3" s="14" t="s">
        <v>64</v>
      </c>
      <c r="X3" s="14" t="s">
        <v>64</v>
      </c>
      <c r="Y3" s="14" t="s">
        <v>64</v>
      </c>
      <c r="Z3" s="14" t="s">
        <v>64</v>
      </c>
      <c r="AA3" s="14" t="s">
        <v>64</v>
      </c>
    </row>
    <row r="4" spans="1:27" ht="15" customHeight="1" x14ac:dyDescent="0.25">
      <c r="A4" s="13" t="s">
        <v>66</v>
      </c>
      <c r="B4" s="14" t="s">
        <v>67</v>
      </c>
      <c r="C4" s="14" t="s">
        <v>67</v>
      </c>
      <c r="D4" s="14" t="s">
        <v>67</v>
      </c>
      <c r="E4" s="14" t="s">
        <v>68</v>
      </c>
      <c r="F4" s="14" t="s">
        <v>69</v>
      </c>
      <c r="G4" s="14" t="s">
        <v>67</v>
      </c>
      <c r="H4" s="14" t="s">
        <v>69</v>
      </c>
      <c r="I4" s="14" t="s">
        <v>67</v>
      </c>
      <c r="J4" s="14" t="s">
        <v>67</v>
      </c>
      <c r="K4" s="14" t="s">
        <v>70</v>
      </c>
      <c r="L4" s="14" t="s">
        <v>71</v>
      </c>
      <c r="M4" s="14" t="s">
        <v>71</v>
      </c>
      <c r="N4" s="14" t="s">
        <v>67</v>
      </c>
      <c r="O4" s="14" t="s">
        <v>72</v>
      </c>
      <c r="P4" s="14" t="s">
        <v>73</v>
      </c>
      <c r="Q4" s="14" t="s">
        <v>74</v>
      </c>
      <c r="R4" s="14" t="s">
        <v>75</v>
      </c>
      <c r="S4" s="14" t="s">
        <v>76</v>
      </c>
      <c r="T4" s="14" t="s">
        <v>77</v>
      </c>
      <c r="U4" s="14" t="s">
        <v>78</v>
      </c>
      <c r="V4" s="14" t="s">
        <v>79</v>
      </c>
      <c r="W4" s="14" t="s">
        <v>80</v>
      </c>
      <c r="X4" s="14" t="s">
        <v>81</v>
      </c>
      <c r="Y4" s="14" t="s">
        <v>82</v>
      </c>
      <c r="Z4" s="14" t="s">
        <v>81</v>
      </c>
      <c r="AA4" s="14" t="s">
        <v>81</v>
      </c>
    </row>
    <row r="5" spans="1:27" ht="15" customHeight="1" x14ac:dyDescent="0.25">
      <c r="A5" s="13" t="s">
        <v>83</v>
      </c>
      <c r="B5" s="15" t="s">
        <v>84</v>
      </c>
      <c r="C5" s="15" t="s">
        <v>85</v>
      </c>
      <c r="D5" s="15" t="s">
        <v>86</v>
      </c>
      <c r="E5" s="15" t="s">
        <v>87</v>
      </c>
      <c r="F5" s="16" t="s">
        <v>88</v>
      </c>
      <c r="G5" s="16" t="s">
        <v>6</v>
      </c>
      <c r="H5" s="15" t="s">
        <v>88</v>
      </c>
      <c r="I5" s="15" t="s">
        <v>6</v>
      </c>
      <c r="J5" s="15" t="s">
        <v>89</v>
      </c>
      <c r="K5" s="15" t="s">
        <v>90</v>
      </c>
      <c r="L5" s="16" t="s">
        <v>91</v>
      </c>
      <c r="M5" s="16" t="s">
        <v>92</v>
      </c>
      <c r="N5" s="16" t="s">
        <v>93</v>
      </c>
      <c r="O5" s="16" t="s">
        <v>0</v>
      </c>
      <c r="P5" s="16" t="s">
        <v>94</v>
      </c>
      <c r="Q5" s="16" t="s">
        <v>4</v>
      </c>
      <c r="R5" s="16" t="s">
        <v>5</v>
      </c>
      <c r="S5" s="16" t="s">
        <v>2</v>
      </c>
      <c r="T5" s="16" t="s">
        <v>95</v>
      </c>
      <c r="U5" s="16" t="s">
        <v>96</v>
      </c>
      <c r="V5" s="16" t="s">
        <v>97</v>
      </c>
      <c r="W5" s="16" t="s">
        <v>98</v>
      </c>
      <c r="X5" s="16" t="s">
        <v>99</v>
      </c>
      <c r="Y5" s="16" t="s">
        <v>100</v>
      </c>
      <c r="Z5" s="16" t="s">
        <v>101</v>
      </c>
      <c r="AA5" s="16" t="s">
        <v>102</v>
      </c>
    </row>
    <row r="6" spans="1:27" ht="15" customHeight="1" x14ac:dyDescent="0.25">
      <c r="A6" s="17" t="s">
        <v>104</v>
      </c>
      <c r="B6" s="12" t="s">
        <v>104</v>
      </c>
      <c r="C6" s="17" t="s">
        <v>103</v>
      </c>
      <c r="E6">
        <v>2022</v>
      </c>
      <c r="F6" s="12" t="s">
        <v>105</v>
      </c>
      <c r="G6" s="12" t="s">
        <v>106</v>
      </c>
      <c r="H6" s="12" t="s">
        <v>227</v>
      </c>
      <c r="I6" s="1">
        <v>5010</v>
      </c>
      <c r="J6" s="12" t="s">
        <v>70</v>
      </c>
      <c r="K6" s="12" t="s">
        <v>107</v>
      </c>
      <c r="L6" s="2" t="e">
        <f>#REF!</f>
        <v>#REF!</v>
      </c>
      <c r="O6" s="1" t="s">
        <v>112</v>
      </c>
      <c r="P6" s="1" t="s">
        <v>108</v>
      </c>
      <c r="Q6" s="1" t="s">
        <v>110</v>
      </c>
      <c r="S6" s="1"/>
    </row>
    <row r="7" spans="1:27" ht="15" customHeight="1" x14ac:dyDescent="0.25">
      <c r="A7" s="17" t="s">
        <v>223</v>
      </c>
      <c r="B7" s="12" t="s">
        <v>104</v>
      </c>
      <c r="C7" s="17" t="s">
        <v>114</v>
      </c>
      <c r="E7">
        <v>2022</v>
      </c>
      <c r="F7" s="12" t="s">
        <v>105</v>
      </c>
      <c r="G7" s="12" t="s">
        <v>106</v>
      </c>
      <c r="H7" s="12" t="s">
        <v>227</v>
      </c>
      <c r="I7" s="1">
        <v>5000</v>
      </c>
      <c r="J7" s="12" t="s">
        <v>70</v>
      </c>
      <c r="K7" s="12" t="s">
        <v>107</v>
      </c>
      <c r="L7" s="2" t="e">
        <f>#REF!</f>
        <v>#REF!</v>
      </c>
      <c r="O7" s="1" t="s">
        <v>112</v>
      </c>
      <c r="P7" s="1" t="s">
        <v>108</v>
      </c>
      <c r="R7" s="3" t="s">
        <v>255</v>
      </c>
      <c r="S7" s="1"/>
    </row>
    <row r="8" spans="1:27" ht="15" customHeight="1" x14ac:dyDescent="0.25">
      <c r="A8" s="17" t="s">
        <v>224</v>
      </c>
      <c r="B8" s="12" t="s">
        <v>104</v>
      </c>
      <c r="C8" s="17" t="s">
        <v>115</v>
      </c>
      <c r="E8">
        <v>2022</v>
      </c>
      <c r="F8" s="12" t="s">
        <v>105</v>
      </c>
      <c r="G8" s="12" t="s">
        <v>106</v>
      </c>
      <c r="H8" s="12" t="s">
        <v>227</v>
      </c>
      <c r="I8" s="1">
        <v>5000</v>
      </c>
      <c r="J8" s="12" t="s">
        <v>70</v>
      </c>
      <c r="K8" s="12" t="s">
        <v>107</v>
      </c>
      <c r="L8" s="2" t="e">
        <f>#REF!</f>
        <v>#REF!</v>
      </c>
      <c r="O8" s="1" t="s">
        <v>112</v>
      </c>
      <c r="P8" s="1" t="s">
        <v>108</v>
      </c>
      <c r="Q8" s="1"/>
      <c r="R8" t="s">
        <v>256</v>
      </c>
      <c r="S8" s="1"/>
    </row>
    <row r="9" spans="1:27" ht="15" customHeight="1" x14ac:dyDescent="0.25">
      <c r="A9" s="17" t="s">
        <v>225</v>
      </c>
      <c r="B9" s="12" t="s">
        <v>104</v>
      </c>
      <c r="C9" s="17" t="s">
        <v>116</v>
      </c>
      <c r="E9">
        <v>2022</v>
      </c>
      <c r="F9" s="12" t="s">
        <v>105</v>
      </c>
      <c r="G9" s="12" t="s">
        <v>106</v>
      </c>
      <c r="H9" s="12" t="s">
        <v>227</v>
      </c>
      <c r="I9" s="1">
        <v>5000</v>
      </c>
      <c r="J9" s="12" t="s">
        <v>70</v>
      </c>
      <c r="K9" s="12" t="s">
        <v>107</v>
      </c>
      <c r="L9" s="2" t="e">
        <f>#REF!</f>
        <v>#REF!</v>
      </c>
      <c r="O9" s="1" t="s">
        <v>112</v>
      </c>
      <c r="P9" s="1" t="s">
        <v>108</v>
      </c>
      <c r="Q9" s="1"/>
      <c r="R9" s="3" t="s">
        <v>257</v>
      </c>
      <c r="S9" s="1"/>
    </row>
    <row r="10" spans="1:27" ht="15" customHeight="1" x14ac:dyDescent="0.25">
      <c r="A10" s="17" t="s">
        <v>226</v>
      </c>
      <c r="B10" s="12" t="s">
        <v>104</v>
      </c>
      <c r="C10" s="17" t="s">
        <v>117</v>
      </c>
      <c r="E10">
        <v>2022</v>
      </c>
      <c r="F10" s="12" t="s">
        <v>105</v>
      </c>
      <c r="G10" s="12" t="s">
        <v>106</v>
      </c>
      <c r="H10" s="12" t="s">
        <v>227</v>
      </c>
      <c r="I10" s="1">
        <v>5000</v>
      </c>
      <c r="J10" s="12" t="s">
        <v>70</v>
      </c>
      <c r="K10" s="12" t="s">
        <v>107</v>
      </c>
      <c r="L10" s="2" t="e">
        <f>#REF!</f>
        <v>#REF!</v>
      </c>
      <c r="O10" s="1" t="s">
        <v>112</v>
      </c>
      <c r="P10" s="1" t="s">
        <v>108</v>
      </c>
      <c r="Q10" s="1"/>
      <c r="R10" t="s">
        <v>236</v>
      </c>
      <c r="S10" s="1"/>
    </row>
    <row r="11" spans="1:27" ht="15" customHeight="1" x14ac:dyDescent="0.25">
      <c r="A11" s="17" t="s">
        <v>103</v>
      </c>
      <c r="B11" s="12" t="s">
        <v>104</v>
      </c>
      <c r="C11" s="17" t="s">
        <v>108</v>
      </c>
      <c r="E11">
        <v>2022</v>
      </c>
      <c r="F11" s="12" t="s">
        <v>105</v>
      </c>
      <c r="G11" s="12" t="s">
        <v>106</v>
      </c>
      <c r="H11" s="12" t="s">
        <v>227</v>
      </c>
      <c r="I11" s="1">
        <v>5000</v>
      </c>
      <c r="J11" s="12" t="s">
        <v>70</v>
      </c>
      <c r="K11" s="12" t="s">
        <v>107</v>
      </c>
      <c r="L11" s="2" t="e">
        <f>#REF!</f>
        <v>#REF!</v>
      </c>
      <c r="O11" s="1" t="s">
        <v>112</v>
      </c>
      <c r="P11" s="1" t="s">
        <v>108</v>
      </c>
      <c r="Q11" s="1"/>
      <c r="R11" t="s">
        <v>258</v>
      </c>
      <c r="S11" s="1"/>
    </row>
    <row r="12" spans="1:27" ht="15" customHeight="1" x14ac:dyDescent="0.25">
      <c r="A12" s="17" t="s">
        <v>114</v>
      </c>
      <c r="B12" s="12" t="s">
        <v>104</v>
      </c>
      <c r="C12" s="17" t="s">
        <v>118</v>
      </c>
      <c r="E12">
        <v>2022</v>
      </c>
      <c r="F12" s="12" t="s">
        <v>105</v>
      </c>
      <c r="G12" s="12" t="s">
        <v>106</v>
      </c>
      <c r="H12" s="12" t="s">
        <v>227</v>
      </c>
      <c r="I12" s="1">
        <v>5000</v>
      </c>
      <c r="J12" s="12" t="s">
        <v>70</v>
      </c>
      <c r="K12" s="12" t="s">
        <v>107</v>
      </c>
      <c r="L12" s="2" t="e">
        <f>#REF!</f>
        <v>#REF!</v>
      </c>
      <c r="O12" s="1" t="s">
        <v>112</v>
      </c>
      <c r="P12" s="1" t="s">
        <v>108</v>
      </c>
      <c r="R12" t="s">
        <v>259</v>
      </c>
      <c r="S12" s="1"/>
    </row>
    <row r="13" spans="1:27" ht="15" customHeight="1" x14ac:dyDescent="0.25">
      <c r="A13" s="17" t="s">
        <v>115</v>
      </c>
      <c r="B13" s="12" t="s">
        <v>104</v>
      </c>
      <c r="C13" s="17" t="s">
        <v>119</v>
      </c>
      <c r="E13">
        <v>2022</v>
      </c>
      <c r="F13" s="12" t="s">
        <v>105</v>
      </c>
      <c r="G13" s="12" t="s">
        <v>106</v>
      </c>
      <c r="H13" s="12" t="s">
        <v>227</v>
      </c>
      <c r="I13" s="1">
        <v>5000</v>
      </c>
      <c r="J13" s="12" t="s">
        <v>70</v>
      </c>
      <c r="K13" s="12" t="s">
        <v>107</v>
      </c>
      <c r="L13" s="2" t="e">
        <f>#REF!</f>
        <v>#REF!</v>
      </c>
      <c r="O13" s="1" t="s">
        <v>112</v>
      </c>
      <c r="P13" s="1" t="s">
        <v>108</v>
      </c>
      <c r="Q13" s="1"/>
      <c r="R13" t="s">
        <v>260</v>
      </c>
      <c r="S13" s="1"/>
    </row>
    <row r="14" spans="1:27" ht="15" customHeight="1" x14ac:dyDescent="0.25">
      <c r="A14" s="17" t="s">
        <v>116</v>
      </c>
      <c r="B14" s="12" t="s">
        <v>104</v>
      </c>
      <c r="C14" s="17" t="s">
        <v>120</v>
      </c>
      <c r="E14">
        <v>2022</v>
      </c>
      <c r="F14" s="12" t="s">
        <v>105</v>
      </c>
      <c r="G14" s="12" t="s">
        <v>106</v>
      </c>
      <c r="H14" s="12" t="s">
        <v>227</v>
      </c>
      <c r="I14" s="1">
        <v>5000</v>
      </c>
      <c r="J14" s="12" t="s">
        <v>70</v>
      </c>
      <c r="K14" s="12" t="s">
        <v>107</v>
      </c>
      <c r="L14" s="2" t="e">
        <f>#REF!</f>
        <v>#REF!</v>
      </c>
      <c r="O14" s="1" t="s">
        <v>112</v>
      </c>
      <c r="P14" s="1" t="s">
        <v>108</v>
      </c>
      <c r="Q14" s="1"/>
      <c r="R14" t="s">
        <v>261</v>
      </c>
      <c r="S14" s="1"/>
    </row>
    <row r="15" spans="1:27" ht="15" customHeight="1" x14ac:dyDescent="0.25">
      <c r="A15" s="17" t="s">
        <v>117</v>
      </c>
      <c r="B15" s="12" t="s">
        <v>104</v>
      </c>
      <c r="C15" s="17" t="s">
        <v>121</v>
      </c>
      <c r="E15">
        <v>2022</v>
      </c>
      <c r="F15" s="12" t="s">
        <v>105</v>
      </c>
      <c r="G15" s="12" t="s">
        <v>106</v>
      </c>
      <c r="H15" s="12" t="s">
        <v>227</v>
      </c>
      <c r="I15" s="1">
        <v>5000</v>
      </c>
      <c r="J15" s="12" t="s">
        <v>70</v>
      </c>
      <c r="K15" s="12" t="s">
        <v>107</v>
      </c>
      <c r="L15" s="2" t="e">
        <f>#REF!</f>
        <v>#REF!</v>
      </c>
      <c r="O15" s="1" t="s">
        <v>112</v>
      </c>
      <c r="P15" s="1" t="s">
        <v>108</v>
      </c>
      <c r="Q15" s="1"/>
      <c r="R15" t="s">
        <v>262</v>
      </c>
      <c r="S15" s="1"/>
    </row>
    <row r="16" spans="1:27" ht="15" customHeight="1" x14ac:dyDescent="0.25">
      <c r="A16" s="17" t="s">
        <v>108</v>
      </c>
      <c r="B16" s="12" t="s">
        <v>104</v>
      </c>
      <c r="C16" s="17" t="s">
        <v>122</v>
      </c>
      <c r="E16">
        <v>2022</v>
      </c>
      <c r="F16" s="12" t="s">
        <v>105</v>
      </c>
      <c r="G16" s="12" t="s">
        <v>106</v>
      </c>
      <c r="H16" s="12" t="s">
        <v>227</v>
      </c>
      <c r="I16" s="1">
        <v>5000</v>
      </c>
      <c r="J16" s="12" t="s">
        <v>70</v>
      </c>
      <c r="K16" s="12" t="s">
        <v>107</v>
      </c>
      <c r="L16" s="2" t="e">
        <f>#REF!</f>
        <v>#REF!</v>
      </c>
      <c r="O16" s="1" t="s">
        <v>112</v>
      </c>
      <c r="P16" s="1" t="s">
        <v>108</v>
      </c>
      <c r="Q16" s="1"/>
      <c r="R16" t="s">
        <v>263</v>
      </c>
      <c r="S16" s="1"/>
    </row>
    <row r="17" spans="1:19" ht="15" customHeight="1" x14ac:dyDescent="0.25">
      <c r="A17" s="17" t="s">
        <v>118</v>
      </c>
      <c r="B17" s="12" t="s">
        <v>104</v>
      </c>
      <c r="C17" s="17" t="s">
        <v>123</v>
      </c>
      <c r="E17">
        <v>2022</v>
      </c>
      <c r="F17" s="12" t="s">
        <v>105</v>
      </c>
      <c r="G17" s="12" t="s">
        <v>106</v>
      </c>
      <c r="H17" s="12" t="s">
        <v>227</v>
      </c>
      <c r="I17" s="1">
        <v>5000</v>
      </c>
      <c r="J17" s="12" t="s">
        <v>70</v>
      </c>
      <c r="K17" s="12" t="s">
        <v>107</v>
      </c>
      <c r="L17" s="2" t="e">
        <f>#REF!</f>
        <v>#REF!</v>
      </c>
      <c r="O17" s="1" t="s">
        <v>112</v>
      </c>
      <c r="P17" s="1" t="s">
        <v>108</v>
      </c>
      <c r="Q17" s="1"/>
      <c r="R17" t="s">
        <v>264</v>
      </c>
      <c r="S17" s="1"/>
    </row>
    <row r="18" spans="1:19" ht="15" customHeight="1" x14ac:dyDescent="0.25">
      <c r="A18" s="17" t="s">
        <v>119</v>
      </c>
      <c r="B18" s="12" t="s">
        <v>104</v>
      </c>
      <c r="C18" s="17" t="s">
        <v>124</v>
      </c>
      <c r="E18">
        <v>2022</v>
      </c>
      <c r="F18" s="12" t="s">
        <v>105</v>
      </c>
      <c r="G18" s="12" t="s">
        <v>106</v>
      </c>
      <c r="H18" s="12" t="s">
        <v>227</v>
      </c>
      <c r="I18" s="1">
        <v>5000</v>
      </c>
      <c r="J18" s="12" t="s">
        <v>70</v>
      </c>
      <c r="K18" s="12" t="s">
        <v>107</v>
      </c>
      <c r="L18" s="2" t="e">
        <f>#REF!</f>
        <v>#REF!</v>
      </c>
      <c r="O18" s="1" t="s">
        <v>112</v>
      </c>
      <c r="P18" s="1" t="s">
        <v>108</v>
      </c>
      <c r="Q18" s="1"/>
      <c r="R18" t="s">
        <v>237</v>
      </c>
      <c r="S18" s="1"/>
    </row>
    <row r="19" spans="1:19" ht="15" customHeight="1" x14ac:dyDescent="0.25">
      <c r="A19" s="17" t="s">
        <v>120</v>
      </c>
      <c r="B19" s="12" t="s">
        <v>104</v>
      </c>
      <c r="C19" s="17" t="s">
        <v>125</v>
      </c>
      <c r="E19">
        <v>2022</v>
      </c>
      <c r="F19" s="12" t="s">
        <v>105</v>
      </c>
      <c r="G19" s="12" t="s">
        <v>106</v>
      </c>
      <c r="H19" s="12" t="s">
        <v>227</v>
      </c>
      <c r="I19" s="1">
        <v>5000</v>
      </c>
      <c r="J19" s="12" t="s">
        <v>70</v>
      </c>
      <c r="K19" s="12" t="s">
        <v>107</v>
      </c>
      <c r="L19" s="2" t="e">
        <f>#REF!</f>
        <v>#REF!</v>
      </c>
      <c r="O19" s="1" t="s">
        <v>112</v>
      </c>
      <c r="P19" s="1" t="s">
        <v>108</v>
      </c>
      <c r="Q19" s="1"/>
      <c r="R19" t="s">
        <v>265</v>
      </c>
      <c r="S19" s="1"/>
    </row>
    <row r="20" spans="1:19" ht="15" customHeight="1" x14ac:dyDescent="0.25">
      <c r="A20" s="17" t="s">
        <v>121</v>
      </c>
      <c r="B20" s="12" t="s">
        <v>104</v>
      </c>
      <c r="C20" s="17" t="s">
        <v>126</v>
      </c>
      <c r="E20">
        <v>2022</v>
      </c>
      <c r="F20" s="12" t="s">
        <v>105</v>
      </c>
      <c r="G20" s="12" t="s">
        <v>106</v>
      </c>
      <c r="H20" s="12" t="s">
        <v>227</v>
      </c>
      <c r="I20" s="1">
        <v>5000</v>
      </c>
      <c r="J20" s="12" t="s">
        <v>70</v>
      </c>
      <c r="K20" s="12" t="s">
        <v>107</v>
      </c>
      <c r="L20" s="2" t="e">
        <f>#REF!</f>
        <v>#REF!</v>
      </c>
      <c r="O20" s="1" t="s">
        <v>112</v>
      </c>
      <c r="P20" s="1" t="s">
        <v>108</v>
      </c>
      <c r="Q20" s="1"/>
      <c r="R20" t="s">
        <v>111</v>
      </c>
      <c r="S20" s="1"/>
    </row>
    <row r="21" spans="1:19" ht="15" customHeight="1" x14ac:dyDescent="0.25">
      <c r="A21" s="17" t="s">
        <v>122</v>
      </c>
      <c r="B21" s="12" t="s">
        <v>104</v>
      </c>
      <c r="C21" s="17" t="s">
        <v>127</v>
      </c>
      <c r="E21">
        <v>2022</v>
      </c>
      <c r="F21" s="12" t="s">
        <v>105</v>
      </c>
      <c r="G21" s="12" t="s">
        <v>106</v>
      </c>
      <c r="H21" s="12" t="s">
        <v>227</v>
      </c>
      <c r="I21" s="1">
        <v>5000</v>
      </c>
      <c r="J21" s="12" t="s">
        <v>70</v>
      </c>
      <c r="K21" s="12" t="s">
        <v>107</v>
      </c>
      <c r="L21" s="2" t="e">
        <f>#REF!</f>
        <v>#REF!</v>
      </c>
      <c r="O21" s="1" t="s">
        <v>112</v>
      </c>
      <c r="P21" s="1" t="s">
        <v>108</v>
      </c>
      <c r="Q21" s="1"/>
      <c r="R21" t="s">
        <v>266</v>
      </c>
      <c r="S21" s="1"/>
    </row>
    <row r="22" spans="1:19" ht="15" customHeight="1" x14ac:dyDescent="0.25">
      <c r="A22" s="17" t="s">
        <v>123</v>
      </c>
      <c r="B22" s="12" t="s">
        <v>104</v>
      </c>
      <c r="C22" s="17" t="s">
        <v>128</v>
      </c>
      <c r="E22">
        <v>2022</v>
      </c>
      <c r="F22" s="12" t="s">
        <v>105</v>
      </c>
      <c r="G22" s="12" t="s">
        <v>106</v>
      </c>
      <c r="H22" s="12" t="s">
        <v>227</v>
      </c>
      <c r="I22" s="1">
        <v>5000</v>
      </c>
      <c r="J22" s="12" t="s">
        <v>70</v>
      </c>
      <c r="K22" s="12" t="s">
        <v>107</v>
      </c>
      <c r="L22" s="2" t="e">
        <f>#REF!</f>
        <v>#REF!</v>
      </c>
      <c r="O22" s="1" t="s">
        <v>112</v>
      </c>
      <c r="P22" s="1" t="s">
        <v>108</v>
      </c>
      <c r="Q22" s="1"/>
      <c r="R22" t="s">
        <v>109</v>
      </c>
      <c r="S22" s="1"/>
    </row>
    <row r="23" spans="1:19" ht="15" customHeight="1" x14ac:dyDescent="0.25">
      <c r="A23" s="17" t="s">
        <v>124</v>
      </c>
      <c r="B23" s="12" t="s">
        <v>104</v>
      </c>
      <c r="C23" s="17" t="s">
        <v>129</v>
      </c>
      <c r="E23">
        <v>2022</v>
      </c>
      <c r="F23" s="12" t="s">
        <v>105</v>
      </c>
      <c r="G23" s="12" t="s">
        <v>106</v>
      </c>
      <c r="H23" s="12" t="s">
        <v>227</v>
      </c>
      <c r="I23" s="1">
        <v>5000</v>
      </c>
      <c r="J23" s="12" t="s">
        <v>70</v>
      </c>
      <c r="K23" s="12" t="s">
        <v>107</v>
      </c>
      <c r="L23" s="2" t="e">
        <f>#REF!</f>
        <v>#REF!</v>
      </c>
      <c r="O23" s="1" t="s">
        <v>112</v>
      </c>
      <c r="P23" s="1" t="s">
        <v>108</v>
      </c>
      <c r="Q23" s="1"/>
      <c r="R23" t="s">
        <v>267</v>
      </c>
      <c r="S23" s="1"/>
    </row>
    <row r="24" spans="1:19" ht="15" customHeight="1" x14ac:dyDescent="0.25">
      <c r="A24" s="17" t="s">
        <v>125</v>
      </c>
      <c r="B24" s="12" t="s">
        <v>104</v>
      </c>
      <c r="C24" s="17" t="s">
        <v>130</v>
      </c>
      <c r="E24">
        <v>2022</v>
      </c>
      <c r="F24" s="12" t="s">
        <v>105</v>
      </c>
      <c r="G24" s="12" t="s">
        <v>106</v>
      </c>
      <c r="H24" s="12" t="s">
        <v>227</v>
      </c>
      <c r="I24" s="1">
        <v>5000</v>
      </c>
      <c r="J24" s="12" t="s">
        <v>70</v>
      </c>
      <c r="K24" s="12" t="s">
        <v>107</v>
      </c>
      <c r="L24" s="2" t="e">
        <f>#REF!</f>
        <v>#REF!</v>
      </c>
      <c r="O24" s="1" t="s">
        <v>112</v>
      </c>
      <c r="P24" s="1" t="s">
        <v>108</v>
      </c>
      <c r="Q24" s="1"/>
      <c r="R24" t="s">
        <v>268</v>
      </c>
      <c r="S24" s="1"/>
    </row>
    <row r="25" spans="1:19" ht="15" customHeight="1" x14ac:dyDescent="0.25">
      <c r="A25" s="17" t="s">
        <v>126</v>
      </c>
      <c r="B25" s="12" t="s">
        <v>104</v>
      </c>
      <c r="C25" s="17" t="s">
        <v>131</v>
      </c>
      <c r="E25">
        <v>2022</v>
      </c>
      <c r="F25" s="12" t="s">
        <v>105</v>
      </c>
      <c r="G25" s="12" t="s">
        <v>106</v>
      </c>
      <c r="H25" s="12" t="s">
        <v>227</v>
      </c>
      <c r="I25" s="1">
        <v>5000</v>
      </c>
      <c r="J25" s="12" t="s">
        <v>70</v>
      </c>
      <c r="K25" s="12" t="s">
        <v>107</v>
      </c>
      <c r="L25" s="2" t="e">
        <f>#REF!</f>
        <v>#REF!</v>
      </c>
      <c r="O25" s="1" t="s">
        <v>112</v>
      </c>
      <c r="P25" s="1" t="s">
        <v>108</v>
      </c>
      <c r="Q25" s="1"/>
      <c r="R25" t="s">
        <v>269</v>
      </c>
      <c r="S25" s="1"/>
    </row>
    <row r="26" spans="1:19" ht="15" customHeight="1" x14ac:dyDescent="0.25">
      <c r="A26" s="17" t="s">
        <v>127</v>
      </c>
      <c r="B26" s="12" t="s">
        <v>104</v>
      </c>
      <c r="C26" s="17" t="s">
        <v>132</v>
      </c>
      <c r="E26">
        <v>2022</v>
      </c>
      <c r="F26" s="12" t="s">
        <v>105</v>
      </c>
      <c r="G26" s="12" t="s">
        <v>106</v>
      </c>
      <c r="H26" s="12" t="s">
        <v>227</v>
      </c>
      <c r="I26" s="1">
        <v>5000</v>
      </c>
      <c r="J26" s="12" t="s">
        <v>70</v>
      </c>
      <c r="K26" s="12" t="s">
        <v>107</v>
      </c>
      <c r="L26" s="2" t="e">
        <f>#REF!</f>
        <v>#REF!</v>
      </c>
      <c r="O26" s="1" t="s">
        <v>112</v>
      </c>
      <c r="P26" s="1" t="s">
        <v>108</v>
      </c>
      <c r="Q26" s="1"/>
      <c r="R26" t="s">
        <v>270</v>
      </c>
      <c r="S26" s="1"/>
    </row>
    <row r="27" spans="1:19" ht="15" customHeight="1" x14ac:dyDescent="0.25">
      <c r="A27" s="17" t="s">
        <v>128</v>
      </c>
      <c r="B27" s="12" t="s">
        <v>104</v>
      </c>
      <c r="C27" s="17" t="s">
        <v>133</v>
      </c>
      <c r="E27">
        <v>2022</v>
      </c>
      <c r="F27" s="12" t="s">
        <v>105</v>
      </c>
      <c r="G27" s="12" t="s">
        <v>106</v>
      </c>
      <c r="H27" s="12" t="s">
        <v>227</v>
      </c>
      <c r="I27" s="1">
        <v>5000</v>
      </c>
      <c r="J27" s="12" t="s">
        <v>70</v>
      </c>
      <c r="K27" s="12" t="s">
        <v>107</v>
      </c>
      <c r="L27" s="2" t="e">
        <f>#REF!</f>
        <v>#REF!</v>
      </c>
      <c r="O27" s="1" t="s">
        <v>112</v>
      </c>
      <c r="P27" s="1" t="s">
        <v>108</v>
      </c>
      <c r="Q27" s="1"/>
      <c r="R27" t="s">
        <v>271</v>
      </c>
      <c r="S27" s="1"/>
    </row>
    <row r="28" spans="1:19" ht="15" customHeight="1" x14ac:dyDescent="0.25">
      <c r="A28" s="17" t="s">
        <v>129</v>
      </c>
      <c r="B28" s="12" t="s">
        <v>104</v>
      </c>
      <c r="C28" s="17" t="s">
        <v>134</v>
      </c>
      <c r="E28">
        <v>2022</v>
      </c>
      <c r="F28" s="12" t="s">
        <v>105</v>
      </c>
      <c r="G28" s="12" t="s">
        <v>106</v>
      </c>
      <c r="H28" s="12" t="s">
        <v>227</v>
      </c>
      <c r="I28" s="1">
        <v>5000</v>
      </c>
      <c r="J28" s="12" t="s">
        <v>70</v>
      </c>
      <c r="K28" s="12" t="s">
        <v>107</v>
      </c>
      <c r="L28" s="2" t="e">
        <f>#REF!</f>
        <v>#REF!</v>
      </c>
      <c r="O28" s="1" t="s">
        <v>112</v>
      </c>
      <c r="P28" s="1" t="s">
        <v>108</v>
      </c>
      <c r="Q28" s="1"/>
      <c r="R28" t="s">
        <v>272</v>
      </c>
      <c r="S28" s="1"/>
    </row>
    <row r="29" spans="1:19" ht="15" customHeight="1" x14ac:dyDescent="0.25">
      <c r="A29" s="17" t="s">
        <v>130</v>
      </c>
      <c r="B29" s="12" t="s">
        <v>104</v>
      </c>
      <c r="C29" s="17" t="s">
        <v>294</v>
      </c>
      <c r="E29">
        <v>2022</v>
      </c>
      <c r="F29" s="12" t="s">
        <v>105</v>
      </c>
      <c r="G29" s="12" t="s">
        <v>106</v>
      </c>
      <c r="H29" s="12" t="s">
        <v>227</v>
      </c>
      <c r="I29" s="1">
        <v>5000</v>
      </c>
      <c r="J29" s="12" t="s">
        <v>70</v>
      </c>
      <c r="K29" s="12" t="s">
        <v>107</v>
      </c>
      <c r="L29" s="2" t="e">
        <f>#REF!</f>
        <v>#REF!</v>
      </c>
      <c r="O29" s="1" t="s">
        <v>112</v>
      </c>
      <c r="P29" s="1" t="s">
        <v>108</v>
      </c>
      <c r="R29" t="s">
        <v>273</v>
      </c>
    </row>
    <row r="30" spans="1:19" ht="15" customHeight="1" x14ac:dyDescent="0.25">
      <c r="A30" s="17" t="s">
        <v>131</v>
      </c>
      <c r="B30" s="12" t="s">
        <v>104</v>
      </c>
      <c r="C30" s="17" t="s">
        <v>295</v>
      </c>
      <c r="E30">
        <v>2022</v>
      </c>
      <c r="F30" s="12" t="s">
        <v>105</v>
      </c>
      <c r="G30" s="12" t="s">
        <v>106</v>
      </c>
      <c r="H30" s="12" t="s">
        <v>227</v>
      </c>
      <c r="I30" s="1">
        <v>5000</v>
      </c>
      <c r="J30" s="12" t="s">
        <v>70</v>
      </c>
      <c r="K30" s="12" t="s">
        <v>107</v>
      </c>
      <c r="L30" s="2" t="e">
        <f>#REF!</f>
        <v>#REF!</v>
      </c>
      <c r="O30" s="1" t="s">
        <v>112</v>
      </c>
      <c r="P30" s="1" t="s">
        <v>108</v>
      </c>
      <c r="R30" t="s">
        <v>274</v>
      </c>
    </row>
    <row r="31" spans="1:19" ht="15" customHeight="1" x14ac:dyDescent="0.25">
      <c r="A31" s="17" t="s">
        <v>132</v>
      </c>
      <c r="B31" s="12" t="s">
        <v>104</v>
      </c>
      <c r="C31" s="17" t="s">
        <v>296</v>
      </c>
      <c r="E31">
        <v>2022</v>
      </c>
      <c r="F31" s="12" t="s">
        <v>105</v>
      </c>
      <c r="G31" s="12" t="s">
        <v>106</v>
      </c>
      <c r="H31" s="12" t="s">
        <v>227</v>
      </c>
      <c r="I31" s="1">
        <v>5000</v>
      </c>
      <c r="J31" s="12" t="s">
        <v>70</v>
      </c>
      <c r="K31" s="12" t="s">
        <v>107</v>
      </c>
      <c r="L31" s="2" t="e">
        <f>#REF!</f>
        <v>#REF!</v>
      </c>
      <c r="O31" s="1" t="s">
        <v>112</v>
      </c>
      <c r="P31" s="1" t="s">
        <v>108</v>
      </c>
      <c r="R31" t="s">
        <v>275</v>
      </c>
    </row>
    <row r="32" spans="1:19" ht="15" customHeight="1" x14ac:dyDescent="0.25">
      <c r="A32" s="17" t="s">
        <v>133</v>
      </c>
      <c r="B32" s="12" t="s">
        <v>104</v>
      </c>
      <c r="C32" s="17" t="s">
        <v>297</v>
      </c>
      <c r="E32">
        <v>2022</v>
      </c>
      <c r="F32" s="12" t="s">
        <v>105</v>
      </c>
      <c r="G32" s="12" t="s">
        <v>106</v>
      </c>
      <c r="H32" s="12" t="s">
        <v>227</v>
      </c>
      <c r="I32" s="1">
        <v>5000</v>
      </c>
      <c r="J32" s="12" t="s">
        <v>70</v>
      </c>
      <c r="K32" s="12" t="s">
        <v>107</v>
      </c>
      <c r="L32" s="2" t="e">
        <f>#REF!</f>
        <v>#REF!</v>
      </c>
      <c r="O32" s="1" t="s">
        <v>112</v>
      </c>
      <c r="P32" s="1" t="s">
        <v>108</v>
      </c>
      <c r="R32" t="s">
        <v>276</v>
      </c>
    </row>
    <row r="33" spans="1:18" ht="15" customHeight="1" x14ac:dyDescent="0.25">
      <c r="A33" s="17" t="s">
        <v>134</v>
      </c>
      <c r="B33" s="12" t="s">
        <v>104</v>
      </c>
      <c r="C33" s="17" t="s">
        <v>298</v>
      </c>
      <c r="E33">
        <v>2022</v>
      </c>
      <c r="F33" s="12" t="s">
        <v>105</v>
      </c>
      <c r="G33" s="12" t="s">
        <v>106</v>
      </c>
      <c r="H33" s="12" t="s">
        <v>227</v>
      </c>
      <c r="I33" s="1">
        <v>5000</v>
      </c>
      <c r="J33" s="12" t="s">
        <v>70</v>
      </c>
      <c r="K33" s="12" t="s">
        <v>107</v>
      </c>
      <c r="L33" s="2" t="e">
        <f>#REF!</f>
        <v>#REF!</v>
      </c>
      <c r="O33" s="1" t="s">
        <v>112</v>
      </c>
      <c r="P33" s="1" t="s">
        <v>108</v>
      </c>
      <c r="R33" t="s">
        <v>277</v>
      </c>
    </row>
    <row r="34" spans="1:18" ht="15" customHeight="1" x14ac:dyDescent="0.25">
      <c r="A34" s="17" t="s">
        <v>294</v>
      </c>
      <c r="B34" s="12" t="s">
        <v>104</v>
      </c>
      <c r="C34" s="17" t="s">
        <v>299</v>
      </c>
      <c r="E34">
        <v>2022</v>
      </c>
      <c r="F34" s="12" t="s">
        <v>105</v>
      </c>
      <c r="G34" s="12" t="s">
        <v>106</v>
      </c>
      <c r="H34" s="12" t="s">
        <v>227</v>
      </c>
      <c r="I34" s="1">
        <v>5000</v>
      </c>
      <c r="J34" s="12" t="s">
        <v>70</v>
      </c>
      <c r="K34" s="12" t="s">
        <v>107</v>
      </c>
      <c r="L34" s="2" t="e">
        <f>#REF!</f>
        <v>#REF!</v>
      </c>
      <c r="O34" s="1" t="s">
        <v>112</v>
      </c>
      <c r="P34" s="1" t="s">
        <v>108</v>
      </c>
      <c r="R34" s="3" t="s">
        <v>278</v>
      </c>
    </row>
    <row r="35" spans="1:18" ht="15" customHeight="1" x14ac:dyDescent="0.25">
      <c r="A35" s="17" t="s">
        <v>295</v>
      </c>
      <c r="B35" s="12" t="s">
        <v>104</v>
      </c>
      <c r="C35" s="17" t="s">
        <v>300</v>
      </c>
      <c r="E35">
        <v>2022</v>
      </c>
      <c r="F35" s="12" t="s">
        <v>105</v>
      </c>
      <c r="G35" s="12" t="s">
        <v>106</v>
      </c>
      <c r="H35" s="12" t="s">
        <v>227</v>
      </c>
      <c r="I35" s="1">
        <v>5000</v>
      </c>
      <c r="J35" s="12" t="s">
        <v>70</v>
      </c>
      <c r="K35" s="12" t="s">
        <v>107</v>
      </c>
      <c r="L35" s="2" t="e">
        <f>#REF!</f>
        <v>#REF!</v>
      </c>
      <c r="O35" s="1" t="s">
        <v>112</v>
      </c>
      <c r="P35" s="1" t="s">
        <v>108</v>
      </c>
      <c r="R35" s="3" t="s">
        <v>279</v>
      </c>
    </row>
    <row r="36" spans="1:18" ht="15" customHeight="1" x14ac:dyDescent="0.25">
      <c r="A36" s="17" t="s">
        <v>296</v>
      </c>
      <c r="B36" s="12" t="s">
        <v>104</v>
      </c>
      <c r="C36" s="17" t="s">
        <v>301</v>
      </c>
      <c r="E36">
        <v>2022</v>
      </c>
      <c r="F36" s="12" t="s">
        <v>105</v>
      </c>
      <c r="G36" s="12" t="s">
        <v>106</v>
      </c>
      <c r="H36" s="12" t="s">
        <v>227</v>
      </c>
      <c r="I36" s="1">
        <v>5000</v>
      </c>
      <c r="J36" s="12" t="s">
        <v>70</v>
      </c>
      <c r="K36" s="12" t="s">
        <v>107</v>
      </c>
      <c r="L36" s="2" t="e">
        <f>#REF!</f>
        <v>#REF!</v>
      </c>
      <c r="O36" s="1" t="s">
        <v>112</v>
      </c>
      <c r="P36" s="1" t="s">
        <v>108</v>
      </c>
      <c r="R36" s="3" t="s">
        <v>280</v>
      </c>
    </row>
    <row r="37" spans="1:18" ht="15" customHeight="1" x14ac:dyDescent="0.25">
      <c r="A37" s="17" t="s">
        <v>297</v>
      </c>
      <c r="B37" s="12" t="s">
        <v>104</v>
      </c>
      <c r="C37" s="17" t="s">
        <v>302</v>
      </c>
      <c r="E37">
        <v>2022</v>
      </c>
      <c r="F37" s="12" t="s">
        <v>105</v>
      </c>
      <c r="G37" s="12" t="s">
        <v>106</v>
      </c>
      <c r="H37" s="12" t="s">
        <v>227</v>
      </c>
      <c r="I37" s="1">
        <v>5000</v>
      </c>
      <c r="J37" s="12" t="s">
        <v>70</v>
      </c>
      <c r="K37" s="12" t="s">
        <v>107</v>
      </c>
      <c r="L37" s="2" t="e">
        <f>#REF!</f>
        <v>#REF!</v>
      </c>
      <c r="O37" s="1" t="s">
        <v>112</v>
      </c>
      <c r="P37" s="1" t="s">
        <v>108</v>
      </c>
      <c r="R37" s="3" t="s">
        <v>281</v>
      </c>
    </row>
    <row r="38" spans="1:18" ht="15" customHeight="1" x14ac:dyDescent="0.25">
      <c r="A38" s="17" t="s">
        <v>298</v>
      </c>
      <c r="B38" s="12" t="s">
        <v>104</v>
      </c>
      <c r="C38" s="17" t="s">
        <v>303</v>
      </c>
      <c r="E38">
        <v>2022</v>
      </c>
      <c r="F38" s="12" t="s">
        <v>105</v>
      </c>
      <c r="G38" s="12" t="s">
        <v>106</v>
      </c>
      <c r="H38" s="12" t="s">
        <v>227</v>
      </c>
      <c r="I38" s="1">
        <v>5109</v>
      </c>
      <c r="J38" s="12" t="s">
        <v>70</v>
      </c>
      <c r="K38" s="12" t="s">
        <v>107</v>
      </c>
      <c r="L38" s="2" t="e">
        <f>#REF!</f>
        <v>#REF!</v>
      </c>
      <c r="O38" s="1" t="s">
        <v>112</v>
      </c>
      <c r="P38" s="1" t="s">
        <v>108</v>
      </c>
      <c r="Q38" s="1" t="s">
        <v>12</v>
      </c>
    </row>
    <row r="39" spans="1:18" ht="15" customHeight="1" x14ac:dyDescent="0.25">
      <c r="A39" s="17" t="s">
        <v>299</v>
      </c>
      <c r="B39" s="12" t="s">
        <v>104</v>
      </c>
      <c r="C39" s="17" t="s">
        <v>304</v>
      </c>
      <c r="E39">
        <v>2022</v>
      </c>
      <c r="F39" s="12" t="s">
        <v>105</v>
      </c>
      <c r="G39" s="12" t="s">
        <v>106</v>
      </c>
      <c r="H39" s="12" t="s">
        <v>227</v>
      </c>
      <c r="I39" s="1">
        <v>5102</v>
      </c>
      <c r="J39" s="12" t="s">
        <v>70</v>
      </c>
      <c r="K39" s="12" t="s">
        <v>107</v>
      </c>
      <c r="L39" s="2" t="e">
        <f>#REF!</f>
        <v>#REF!</v>
      </c>
      <c r="O39" s="1" t="s">
        <v>112</v>
      </c>
      <c r="P39" s="1" t="s">
        <v>108</v>
      </c>
      <c r="Q39" s="1" t="s">
        <v>284</v>
      </c>
    </row>
    <row r="40" spans="1:18" ht="15" customHeight="1" x14ac:dyDescent="0.25">
      <c r="A40" s="17" t="s">
        <v>300</v>
      </c>
      <c r="B40" s="12" t="s">
        <v>104</v>
      </c>
      <c r="C40" s="17" t="s">
        <v>305</v>
      </c>
      <c r="E40">
        <v>2022</v>
      </c>
      <c r="F40" s="12" t="s">
        <v>105</v>
      </c>
      <c r="G40" s="12" t="s">
        <v>106</v>
      </c>
      <c r="H40" s="12" t="s">
        <v>227</v>
      </c>
      <c r="I40" s="1">
        <v>5100</v>
      </c>
      <c r="J40" s="12" t="s">
        <v>70</v>
      </c>
      <c r="K40" s="12" t="s">
        <v>107</v>
      </c>
      <c r="L40" s="2" t="e">
        <f>#REF!</f>
        <v>#REF!</v>
      </c>
      <c r="O40" s="1" t="s">
        <v>112</v>
      </c>
      <c r="P40" s="1" t="s">
        <v>108</v>
      </c>
      <c r="Q40" s="1" t="s">
        <v>14</v>
      </c>
    </row>
    <row r="41" spans="1:18" ht="15" customHeight="1" x14ac:dyDescent="0.25">
      <c r="A41" s="17" t="s">
        <v>301</v>
      </c>
      <c r="B41" s="12" t="s">
        <v>104</v>
      </c>
      <c r="C41" s="17" t="s">
        <v>306</v>
      </c>
      <c r="E41">
        <v>2022</v>
      </c>
      <c r="F41" s="12" t="s">
        <v>105</v>
      </c>
      <c r="G41" s="12" t="s">
        <v>106</v>
      </c>
      <c r="H41" s="12" t="s">
        <v>227</v>
      </c>
      <c r="I41" s="1">
        <v>5118</v>
      </c>
      <c r="J41" s="12" t="s">
        <v>70</v>
      </c>
      <c r="K41" s="12" t="s">
        <v>107</v>
      </c>
      <c r="L41" s="2" t="e">
        <f>#REF!</f>
        <v>#REF!</v>
      </c>
      <c r="O41" s="1" t="s">
        <v>112</v>
      </c>
      <c r="P41" s="1" t="s">
        <v>108</v>
      </c>
      <c r="Q41" s="1" t="s">
        <v>285</v>
      </c>
    </row>
    <row r="42" spans="1:18" ht="15" customHeight="1" x14ac:dyDescent="0.25">
      <c r="A42" s="17" t="s">
        <v>302</v>
      </c>
      <c r="B42" s="12" t="s">
        <v>104</v>
      </c>
      <c r="C42" s="17" t="s">
        <v>307</v>
      </c>
      <c r="E42">
        <v>2022</v>
      </c>
      <c r="F42" s="12" t="s">
        <v>105</v>
      </c>
      <c r="G42" s="12" t="s">
        <v>106</v>
      </c>
      <c r="H42" s="12" t="s">
        <v>227</v>
      </c>
      <c r="I42" s="1">
        <v>5125</v>
      </c>
      <c r="J42" s="12" t="s">
        <v>70</v>
      </c>
      <c r="K42" s="12" t="s">
        <v>107</v>
      </c>
      <c r="L42" s="2" t="e">
        <f>#REF!</f>
        <v>#REF!</v>
      </c>
      <c r="O42" s="1" t="s">
        <v>112</v>
      </c>
      <c r="P42" s="1" t="s">
        <v>108</v>
      </c>
      <c r="Q42" s="3" t="s">
        <v>16</v>
      </c>
    </row>
    <row r="43" spans="1:18" ht="15" customHeight="1" x14ac:dyDescent="0.25">
      <c r="A43" s="17" t="s">
        <v>303</v>
      </c>
      <c r="B43" s="12" t="s">
        <v>104</v>
      </c>
      <c r="C43" s="17" t="s">
        <v>308</v>
      </c>
      <c r="E43">
        <v>2022</v>
      </c>
      <c r="F43" s="12" t="s">
        <v>105</v>
      </c>
      <c r="G43" s="12" t="s">
        <v>106</v>
      </c>
      <c r="H43" s="12" t="s">
        <v>227</v>
      </c>
      <c r="I43" s="1">
        <v>5126</v>
      </c>
      <c r="J43" s="12" t="s">
        <v>70</v>
      </c>
      <c r="K43" s="12" t="s">
        <v>107</v>
      </c>
      <c r="L43" s="2" t="e">
        <f>#REF!</f>
        <v>#REF!</v>
      </c>
      <c r="O43" s="1" t="s">
        <v>112</v>
      </c>
      <c r="P43" s="1" t="s">
        <v>108</v>
      </c>
      <c r="Q43" s="3" t="s">
        <v>286</v>
      </c>
    </row>
    <row r="44" spans="1:18" x14ac:dyDescent="0.25">
      <c r="A44" s="17" t="s">
        <v>304</v>
      </c>
      <c r="B44" s="12" t="s">
        <v>104</v>
      </c>
      <c r="C44" s="17" t="s">
        <v>309</v>
      </c>
      <c r="E44">
        <v>2022</v>
      </c>
      <c r="F44" s="12" t="s">
        <v>105</v>
      </c>
      <c r="G44" s="12" t="s">
        <v>106</v>
      </c>
      <c r="H44" s="12" t="s">
        <v>227</v>
      </c>
      <c r="I44" s="1">
        <v>5105</v>
      </c>
      <c r="J44" s="12" t="s">
        <v>70</v>
      </c>
      <c r="K44" s="12" t="s">
        <v>107</v>
      </c>
      <c r="L44" s="2" t="e">
        <f>#REF!</f>
        <v>#REF!</v>
      </c>
      <c r="O44" s="1" t="s">
        <v>112</v>
      </c>
      <c r="P44" s="1" t="s">
        <v>108</v>
      </c>
      <c r="Q44" s="3" t="s">
        <v>287</v>
      </c>
    </row>
    <row r="45" spans="1:18" x14ac:dyDescent="0.25">
      <c r="A45" s="17" t="s">
        <v>305</v>
      </c>
      <c r="B45" s="12" t="s">
        <v>104</v>
      </c>
      <c r="C45" s="17" t="s">
        <v>310</v>
      </c>
      <c r="E45">
        <v>2022</v>
      </c>
      <c r="F45" s="12" t="s">
        <v>105</v>
      </c>
      <c r="G45" s="12" t="s">
        <v>106</v>
      </c>
      <c r="H45" s="12" t="s">
        <v>227</v>
      </c>
      <c r="I45" s="1">
        <v>5101</v>
      </c>
      <c r="J45" s="12" t="s">
        <v>70</v>
      </c>
      <c r="K45" s="12" t="s">
        <v>107</v>
      </c>
      <c r="L45" s="2" t="e">
        <f>#REF!</f>
        <v>#REF!</v>
      </c>
      <c r="O45" s="1" t="s">
        <v>112</v>
      </c>
      <c r="P45" s="1" t="s">
        <v>108</v>
      </c>
      <c r="Q45" s="1" t="s">
        <v>18</v>
      </c>
    </row>
    <row r="46" spans="1:18" x14ac:dyDescent="0.25">
      <c r="A46" s="17" t="s">
        <v>306</v>
      </c>
      <c r="B46" s="12" t="s">
        <v>104</v>
      </c>
      <c r="C46" s="17" t="s">
        <v>311</v>
      </c>
      <c r="E46">
        <v>2022</v>
      </c>
      <c r="F46" s="12" t="s">
        <v>105</v>
      </c>
      <c r="G46" s="12" t="s">
        <v>106</v>
      </c>
      <c r="H46" s="12" t="s">
        <v>227</v>
      </c>
      <c r="I46" s="1">
        <v>5103</v>
      </c>
      <c r="J46" s="12" t="s">
        <v>70</v>
      </c>
      <c r="K46" s="12" t="s">
        <v>107</v>
      </c>
      <c r="L46" s="2" t="e">
        <f>#REF!</f>
        <v>#REF!</v>
      </c>
      <c r="O46" s="1" t="s">
        <v>112</v>
      </c>
      <c r="P46" s="1" t="s">
        <v>108</v>
      </c>
      <c r="Q46" s="1" t="s">
        <v>377</v>
      </c>
    </row>
    <row r="47" spans="1:18" x14ac:dyDescent="0.25">
      <c r="A47" s="17" t="s">
        <v>307</v>
      </c>
      <c r="B47" s="12" t="s">
        <v>104</v>
      </c>
      <c r="C47" s="17" t="s">
        <v>312</v>
      </c>
      <c r="E47">
        <v>2022</v>
      </c>
      <c r="F47" s="12" t="s">
        <v>105</v>
      </c>
      <c r="G47" s="12" t="s">
        <v>106</v>
      </c>
      <c r="H47" s="12" t="s">
        <v>227</v>
      </c>
      <c r="I47" s="1">
        <v>5117</v>
      </c>
      <c r="J47" s="12" t="s">
        <v>70</v>
      </c>
      <c r="K47" s="12" t="s">
        <v>107</v>
      </c>
      <c r="L47" s="2" t="e">
        <f>#REF!</f>
        <v>#REF!</v>
      </c>
      <c r="O47" s="1" t="s">
        <v>112</v>
      </c>
      <c r="P47" s="1" t="s">
        <v>108</v>
      </c>
      <c r="Q47" s="1" t="s">
        <v>288</v>
      </c>
    </row>
    <row r="48" spans="1:18" x14ac:dyDescent="0.25">
      <c r="A48" s="17" t="s">
        <v>308</v>
      </c>
      <c r="B48" s="12" t="s">
        <v>104</v>
      </c>
      <c r="C48" s="17" t="s">
        <v>313</v>
      </c>
      <c r="E48">
        <v>2022</v>
      </c>
      <c r="F48" s="12" t="s">
        <v>105</v>
      </c>
      <c r="G48" s="12" t="s">
        <v>106</v>
      </c>
      <c r="H48" s="12" t="s">
        <v>227</v>
      </c>
      <c r="I48" s="1">
        <v>5106</v>
      </c>
      <c r="J48" s="12" t="s">
        <v>70</v>
      </c>
      <c r="K48" s="12" t="s">
        <v>107</v>
      </c>
      <c r="L48" s="2" t="e">
        <f>#REF!</f>
        <v>#REF!</v>
      </c>
      <c r="O48" s="1" t="s">
        <v>112</v>
      </c>
      <c r="P48" s="1" t="s">
        <v>108</v>
      </c>
      <c r="Q48" s="1" t="s">
        <v>289</v>
      </c>
    </row>
    <row r="49" spans="1:18" x14ac:dyDescent="0.25">
      <c r="A49" s="17" t="s">
        <v>309</v>
      </c>
      <c r="B49" s="12" t="s">
        <v>104</v>
      </c>
      <c r="C49" s="17" t="s">
        <v>314</v>
      </c>
      <c r="E49">
        <v>2022</v>
      </c>
      <c r="F49" s="12" t="s">
        <v>105</v>
      </c>
      <c r="G49" s="12" t="s">
        <v>106</v>
      </c>
      <c r="H49" s="12" t="s">
        <v>227</v>
      </c>
      <c r="I49" s="1">
        <v>5113</v>
      </c>
      <c r="J49" s="12" t="s">
        <v>70</v>
      </c>
      <c r="K49" s="12" t="s">
        <v>107</v>
      </c>
      <c r="L49" s="2" t="e">
        <f>#REF!</f>
        <v>#REF!</v>
      </c>
      <c r="O49" s="1" t="s">
        <v>112</v>
      </c>
      <c r="P49" s="1" t="s">
        <v>108</v>
      </c>
      <c r="Q49" s="1" t="s">
        <v>22</v>
      </c>
    </row>
    <row r="50" spans="1:18" x14ac:dyDescent="0.25">
      <c r="A50" s="17" t="s">
        <v>310</v>
      </c>
      <c r="B50" s="12" t="s">
        <v>104</v>
      </c>
      <c r="C50" s="17" t="s">
        <v>315</v>
      </c>
      <c r="E50">
        <v>2022</v>
      </c>
      <c r="F50" s="12" t="s">
        <v>105</v>
      </c>
      <c r="G50" s="12" t="s">
        <v>106</v>
      </c>
      <c r="H50" s="12" t="s">
        <v>227</v>
      </c>
      <c r="I50" s="1">
        <v>5120</v>
      </c>
      <c r="J50" s="12" t="s">
        <v>70</v>
      </c>
      <c r="K50" s="12" t="s">
        <v>107</v>
      </c>
      <c r="L50" s="2" t="e">
        <f>#REF!</f>
        <v>#REF!</v>
      </c>
      <c r="O50" s="1" t="s">
        <v>112</v>
      </c>
      <c r="P50" s="1" t="s">
        <v>108</v>
      </c>
      <c r="Q50" s="1" t="s">
        <v>35</v>
      </c>
    </row>
    <row r="51" spans="1:18" x14ac:dyDescent="0.25">
      <c r="A51" s="17" t="s">
        <v>311</v>
      </c>
      <c r="B51" s="12" t="s">
        <v>104</v>
      </c>
      <c r="C51" s="17" t="s">
        <v>316</v>
      </c>
      <c r="E51">
        <v>2022</v>
      </c>
      <c r="F51" s="12" t="s">
        <v>105</v>
      </c>
      <c r="G51" s="12" t="s">
        <v>106</v>
      </c>
      <c r="H51" s="12" t="s">
        <v>227</v>
      </c>
      <c r="I51" s="1">
        <v>5104</v>
      </c>
      <c r="J51" s="12" t="s">
        <v>70</v>
      </c>
      <c r="K51" s="12" t="s">
        <v>107</v>
      </c>
      <c r="L51" s="2" t="e">
        <f>#REF!</f>
        <v>#REF!</v>
      </c>
      <c r="O51" s="1" t="s">
        <v>112</v>
      </c>
      <c r="P51" s="1" t="s">
        <v>108</v>
      </c>
      <c r="Q51" s="3" t="s">
        <v>290</v>
      </c>
    </row>
    <row r="52" spans="1:18" x14ac:dyDescent="0.25">
      <c r="A52" s="17" t="s">
        <v>312</v>
      </c>
      <c r="B52" s="12" t="s">
        <v>104</v>
      </c>
      <c r="C52" s="17" t="s">
        <v>317</v>
      </c>
      <c r="E52">
        <v>2022</v>
      </c>
      <c r="F52" s="12" t="s">
        <v>105</v>
      </c>
      <c r="G52" s="12" t="s">
        <v>106</v>
      </c>
      <c r="H52" s="12" t="s">
        <v>227</v>
      </c>
      <c r="I52" s="1">
        <v>5127</v>
      </c>
      <c r="J52" s="12" t="s">
        <v>70</v>
      </c>
      <c r="K52" s="12" t="s">
        <v>107</v>
      </c>
      <c r="L52" s="2" t="e">
        <f>#REF!</f>
        <v>#REF!</v>
      </c>
      <c r="O52" s="1" t="s">
        <v>112</v>
      </c>
      <c r="P52" s="1" t="s">
        <v>108</v>
      </c>
      <c r="Q52" s="3" t="s">
        <v>291</v>
      </c>
    </row>
    <row r="53" spans="1:18" x14ac:dyDescent="0.25">
      <c r="A53" s="17" t="s">
        <v>313</v>
      </c>
      <c r="B53" s="12" t="s">
        <v>104</v>
      </c>
      <c r="C53" s="17" t="s">
        <v>318</v>
      </c>
      <c r="E53">
        <v>2022</v>
      </c>
      <c r="F53" s="12" t="s">
        <v>105</v>
      </c>
      <c r="G53" s="12" t="s">
        <v>106</v>
      </c>
      <c r="H53" s="12" t="s">
        <v>227</v>
      </c>
      <c r="I53" s="1">
        <v>5110</v>
      </c>
      <c r="J53" s="12" t="s">
        <v>70</v>
      </c>
      <c r="K53" s="12" t="s">
        <v>107</v>
      </c>
      <c r="L53" s="2" t="e">
        <f>#REF!</f>
        <v>#REF!</v>
      </c>
      <c r="O53" s="1" t="s">
        <v>112</v>
      </c>
      <c r="P53" s="1" t="s">
        <v>108</v>
      </c>
      <c r="Q53" s="1" t="s">
        <v>25</v>
      </c>
    </row>
    <row r="54" spans="1:18" x14ac:dyDescent="0.25">
      <c r="A54" s="17" t="s">
        <v>314</v>
      </c>
      <c r="B54" s="12" t="s">
        <v>104</v>
      </c>
      <c r="C54" s="17" t="s">
        <v>319</v>
      </c>
      <c r="E54">
        <v>2022</v>
      </c>
      <c r="F54" s="12" t="s">
        <v>105</v>
      </c>
      <c r="G54" s="12" t="s">
        <v>106</v>
      </c>
      <c r="H54" s="12" t="s">
        <v>227</v>
      </c>
      <c r="I54" s="1">
        <v>5111</v>
      </c>
      <c r="J54" s="12" t="s">
        <v>70</v>
      </c>
      <c r="K54" s="12" t="s">
        <v>107</v>
      </c>
      <c r="L54" s="2" t="e">
        <f>#REF!</f>
        <v>#REF!</v>
      </c>
      <c r="O54" s="1" t="s">
        <v>112</v>
      </c>
      <c r="P54" s="1" t="s">
        <v>108</v>
      </c>
      <c r="Q54" s="1" t="s">
        <v>292</v>
      </c>
    </row>
    <row r="55" spans="1:18" x14ac:dyDescent="0.25">
      <c r="A55" s="17" t="s">
        <v>315</v>
      </c>
      <c r="B55" s="12" t="s">
        <v>104</v>
      </c>
      <c r="C55" s="17" t="s">
        <v>320</v>
      </c>
      <c r="E55">
        <v>2022</v>
      </c>
      <c r="F55" s="12" t="s">
        <v>105</v>
      </c>
      <c r="G55" s="12" t="s">
        <v>106</v>
      </c>
      <c r="H55" s="12" t="s">
        <v>227</v>
      </c>
      <c r="I55" s="1">
        <v>5107</v>
      </c>
      <c r="J55" s="12" t="s">
        <v>70</v>
      </c>
      <c r="K55" s="12" t="s">
        <v>107</v>
      </c>
      <c r="L55" s="2" t="e">
        <f>#REF!</f>
        <v>#REF!</v>
      </c>
      <c r="O55" s="1" t="s">
        <v>112</v>
      </c>
      <c r="P55" s="1" t="s">
        <v>108</v>
      </c>
      <c r="Q55" s="3" t="s">
        <v>28</v>
      </c>
    </row>
    <row r="56" spans="1:18" x14ac:dyDescent="0.25">
      <c r="A56" s="17" t="s">
        <v>316</v>
      </c>
      <c r="B56" s="12" t="s">
        <v>104</v>
      </c>
      <c r="C56" s="17" t="s">
        <v>321</v>
      </c>
      <c r="E56">
        <v>2022</v>
      </c>
      <c r="F56" s="12" t="s">
        <v>105</v>
      </c>
      <c r="G56" s="12" t="s">
        <v>106</v>
      </c>
      <c r="H56" s="12" t="s">
        <v>227</v>
      </c>
      <c r="I56" s="1">
        <v>5115</v>
      </c>
      <c r="J56" s="12" t="s">
        <v>70</v>
      </c>
      <c r="K56" s="12" t="s">
        <v>107</v>
      </c>
      <c r="L56" s="2" t="e">
        <f>#REF!</f>
        <v>#REF!</v>
      </c>
      <c r="O56" s="1" t="s">
        <v>112</v>
      </c>
      <c r="P56" s="1" t="s">
        <v>108</v>
      </c>
      <c r="Q56" s="3" t="s">
        <v>30</v>
      </c>
    </row>
    <row r="57" spans="1:18" x14ac:dyDescent="0.25">
      <c r="A57" s="17" t="s">
        <v>317</v>
      </c>
      <c r="B57" s="12" t="s">
        <v>104</v>
      </c>
      <c r="C57" s="17" t="s">
        <v>322</v>
      </c>
      <c r="E57">
        <v>2022</v>
      </c>
      <c r="F57" s="12" t="s">
        <v>105</v>
      </c>
      <c r="G57" s="12" t="s">
        <v>106</v>
      </c>
      <c r="H57" s="12" t="s">
        <v>227</v>
      </c>
      <c r="I57" s="1">
        <v>5122</v>
      </c>
      <c r="J57" s="12" t="s">
        <v>70</v>
      </c>
      <c r="K57" s="12" t="s">
        <v>107</v>
      </c>
      <c r="L57" s="2" t="e">
        <f>#REF!</f>
        <v>#REF!</v>
      </c>
      <c r="O57" s="1" t="s">
        <v>112</v>
      </c>
      <c r="P57" s="1" t="s">
        <v>108</v>
      </c>
      <c r="Q57" s="3" t="s">
        <v>293</v>
      </c>
    </row>
    <row r="58" spans="1:18" x14ac:dyDescent="0.25">
      <c r="A58" s="17" t="s">
        <v>318</v>
      </c>
      <c r="B58" s="12" t="s">
        <v>104</v>
      </c>
      <c r="C58" s="17" t="s">
        <v>323</v>
      </c>
      <c r="E58">
        <v>2022</v>
      </c>
      <c r="F58" s="12" t="s">
        <v>105</v>
      </c>
      <c r="G58" s="12" t="s">
        <v>106</v>
      </c>
      <c r="H58" s="12" t="s">
        <v>227</v>
      </c>
      <c r="I58" s="1">
        <v>5123</v>
      </c>
      <c r="J58" s="12" t="s">
        <v>70</v>
      </c>
      <c r="K58" s="12" t="s">
        <v>107</v>
      </c>
      <c r="L58" s="2" t="e">
        <f>#REF!</f>
        <v>#REF!</v>
      </c>
      <c r="O58" s="1" t="s">
        <v>112</v>
      </c>
      <c r="P58" s="1" t="s">
        <v>108</v>
      </c>
      <c r="Q58" s="3" t="s">
        <v>32</v>
      </c>
    </row>
    <row r="59" spans="1:18" x14ac:dyDescent="0.25">
      <c r="A59" s="17" t="s">
        <v>319</v>
      </c>
      <c r="B59" s="12" t="s">
        <v>104</v>
      </c>
      <c r="C59" s="17" t="s">
        <v>324</v>
      </c>
      <c r="E59">
        <v>2022</v>
      </c>
      <c r="F59" s="12" t="s">
        <v>105</v>
      </c>
      <c r="G59" s="12" t="s">
        <v>106</v>
      </c>
      <c r="H59" s="12" t="s">
        <v>227</v>
      </c>
      <c r="I59" s="1">
        <v>5112</v>
      </c>
      <c r="J59" s="12" t="s">
        <v>70</v>
      </c>
      <c r="K59" s="12" t="s">
        <v>107</v>
      </c>
      <c r="L59" s="2" t="e">
        <f>#REF!</f>
        <v>#REF!</v>
      </c>
      <c r="O59" s="1" t="s">
        <v>112</v>
      </c>
      <c r="P59" s="1" t="s">
        <v>108</v>
      </c>
      <c r="Q59" s="1" t="s">
        <v>33</v>
      </c>
    </row>
    <row r="60" spans="1:18" x14ac:dyDescent="0.25">
      <c r="A60" s="17" t="s">
        <v>320</v>
      </c>
      <c r="B60" s="12" t="s">
        <v>104</v>
      </c>
      <c r="C60" s="17" t="s">
        <v>325</v>
      </c>
      <c r="E60">
        <v>2022</v>
      </c>
      <c r="F60" s="12" t="s">
        <v>105</v>
      </c>
      <c r="G60" s="12" t="s">
        <v>106</v>
      </c>
      <c r="H60" s="12" t="s">
        <v>227</v>
      </c>
      <c r="I60" s="1">
        <v>5010</v>
      </c>
      <c r="J60" s="12" t="s">
        <v>70</v>
      </c>
      <c r="K60" s="12" t="s">
        <v>107</v>
      </c>
      <c r="L60" s="2" t="e">
        <f>'D012'!#REF!</f>
        <v>#REF!</v>
      </c>
      <c r="O60" s="12" t="s">
        <v>113</v>
      </c>
      <c r="P60" s="12" t="s">
        <v>108</v>
      </c>
      <c r="Q60" s="1" t="s">
        <v>110</v>
      </c>
    </row>
    <row r="61" spans="1:18" x14ac:dyDescent="0.25">
      <c r="A61" s="17" t="s">
        <v>321</v>
      </c>
      <c r="B61" s="12" t="s">
        <v>104</v>
      </c>
      <c r="C61" s="17" t="s">
        <v>326</v>
      </c>
      <c r="E61">
        <v>2022</v>
      </c>
      <c r="F61" s="12" t="s">
        <v>105</v>
      </c>
      <c r="G61" s="12" t="s">
        <v>106</v>
      </c>
      <c r="H61" s="12" t="s">
        <v>227</v>
      </c>
      <c r="I61" s="1">
        <v>5000</v>
      </c>
      <c r="J61" s="12" t="s">
        <v>70</v>
      </c>
      <c r="K61" s="12" t="s">
        <v>107</v>
      </c>
      <c r="L61" s="2">
        <f>'D012'!I9</f>
        <v>0</v>
      </c>
      <c r="O61" s="12" t="s">
        <v>113</v>
      </c>
      <c r="P61" s="12" t="s">
        <v>108</v>
      </c>
      <c r="R61" s="3" t="s">
        <v>255</v>
      </c>
    </row>
    <row r="62" spans="1:18" x14ac:dyDescent="0.25">
      <c r="A62" s="17" t="s">
        <v>322</v>
      </c>
      <c r="B62" s="12" t="s">
        <v>104</v>
      </c>
      <c r="C62" s="17" t="s">
        <v>327</v>
      </c>
      <c r="E62">
        <v>2022</v>
      </c>
      <c r="F62" s="12" t="s">
        <v>105</v>
      </c>
      <c r="G62" s="12" t="s">
        <v>106</v>
      </c>
      <c r="H62" s="12" t="s">
        <v>227</v>
      </c>
      <c r="I62" s="1">
        <v>5000</v>
      </c>
      <c r="J62" s="12" t="s">
        <v>70</v>
      </c>
      <c r="K62" s="12" t="s">
        <v>107</v>
      </c>
      <c r="L62" s="2">
        <f>'D012'!I10</f>
        <v>0</v>
      </c>
      <c r="O62" s="12" t="s">
        <v>113</v>
      </c>
      <c r="P62" s="12" t="s">
        <v>108</v>
      </c>
      <c r="Q62" s="1"/>
      <c r="R62" t="s">
        <v>256</v>
      </c>
    </row>
    <row r="63" spans="1:18" x14ac:dyDescent="0.25">
      <c r="A63" s="17" t="s">
        <v>323</v>
      </c>
      <c r="B63" s="12" t="s">
        <v>104</v>
      </c>
      <c r="C63" s="17" t="s">
        <v>328</v>
      </c>
      <c r="E63">
        <v>2022</v>
      </c>
      <c r="F63" s="12" t="s">
        <v>105</v>
      </c>
      <c r="G63" s="12" t="s">
        <v>106</v>
      </c>
      <c r="H63" s="12" t="s">
        <v>227</v>
      </c>
      <c r="I63" s="1">
        <v>5000</v>
      </c>
      <c r="J63" s="12" t="s">
        <v>70</v>
      </c>
      <c r="K63" s="12" t="s">
        <v>107</v>
      </c>
      <c r="L63" s="2">
        <f>'D012'!I11</f>
        <v>0</v>
      </c>
      <c r="O63" s="12" t="s">
        <v>113</v>
      </c>
      <c r="P63" s="12" t="s">
        <v>108</v>
      </c>
      <c r="Q63" s="1"/>
      <c r="R63" s="3" t="s">
        <v>257</v>
      </c>
    </row>
    <row r="64" spans="1:18" x14ac:dyDescent="0.25">
      <c r="A64" s="17" t="s">
        <v>324</v>
      </c>
      <c r="B64" s="12" t="s">
        <v>104</v>
      </c>
      <c r="C64" s="17" t="s">
        <v>329</v>
      </c>
      <c r="E64">
        <v>2022</v>
      </c>
      <c r="F64" s="12" t="s">
        <v>105</v>
      </c>
      <c r="G64" s="12" t="s">
        <v>106</v>
      </c>
      <c r="H64" s="12" t="s">
        <v>227</v>
      </c>
      <c r="I64" s="1">
        <v>5000</v>
      </c>
      <c r="J64" s="12" t="s">
        <v>70</v>
      </c>
      <c r="K64" s="12" t="s">
        <v>107</v>
      </c>
      <c r="L64" s="2">
        <f>'D012'!I12</f>
        <v>0</v>
      </c>
      <c r="O64" s="12" t="s">
        <v>113</v>
      </c>
      <c r="P64" s="12" t="s">
        <v>108</v>
      </c>
      <c r="Q64" s="1"/>
      <c r="R64" t="s">
        <v>236</v>
      </c>
    </row>
    <row r="65" spans="1:18" x14ac:dyDescent="0.25">
      <c r="A65" s="17" t="s">
        <v>325</v>
      </c>
      <c r="B65" s="12" t="s">
        <v>104</v>
      </c>
      <c r="C65" s="17" t="s">
        <v>330</v>
      </c>
      <c r="E65">
        <v>2022</v>
      </c>
      <c r="F65" s="12" t="s">
        <v>105</v>
      </c>
      <c r="G65" s="12" t="s">
        <v>106</v>
      </c>
      <c r="H65" s="12" t="s">
        <v>227</v>
      </c>
      <c r="I65" s="1">
        <v>5000</v>
      </c>
      <c r="J65" s="12" t="s">
        <v>70</v>
      </c>
      <c r="K65" s="12" t="s">
        <v>107</v>
      </c>
      <c r="L65" s="2">
        <f>'D012'!I13</f>
        <v>0</v>
      </c>
      <c r="O65" s="12" t="s">
        <v>113</v>
      </c>
      <c r="P65" s="12" t="s">
        <v>108</v>
      </c>
      <c r="Q65" s="1"/>
      <c r="R65" t="s">
        <v>258</v>
      </c>
    </row>
    <row r="66" spans="1:18" x14ac:dyDescent="0.25">
      <c r="A66" s="17" t="s">
        <v>326</v>
      </c>
      <c r="B66" s="12" t="s">
        <v>104</v>
      </c>
      <c r="C66" s="17" t="s">
        <v>331</v>
      </c>
      <c r="E66">
        <v>2022</v>
      </c>
      <c r="F66" s="12" t="s">
        <v>105</v>
      </c>
      <c r="G66" s="12" t="s">
        <v>106</v>
      </c>
      <c r="H66" s="12" t="s">
        <v>227</v>
      </c>
      <c r="I66" s="1">
        <v>5010</v>
      </c>
      <c r="J66" s="12" t="s">
        <v>70</v>
      </c>
      <c r="K66" s="12" t="s">
        <v>107</v>
      </c>
      <c r="L66" s="2">
        <f>'D012'!I14</f>
        <v>0</v>
      </c>
      <c r="O66" s="12" t="s">
        <v>113</v>
      </c>
      <c r="P66" s="12" t="s">
        <v>108</v>
      </c>
      <c r="R66" t="s">
        <v>259</v>
      </c>
    </row>
    <row r="67" spans="1:18" x14ac:dyDescent="0.25">
      <c r="A67" s="17" t="s">
        <v>327</v>
      </c>
      <c r="B67" s="12" t="s">
        <v>104</v>
      </c>
      <c r="C67" s="17" t="s">
        <v>332</v>
      </c>
      <c r="E67">
        <v>2022</v>
      </c>
      <c r="F67" s="12" t="s">
        <v>105</v>
      </c>
      <c r="G67" s="12" t="s">
        <v>106</v>
      </c>
      <c r="H67" s="12" t="s">
        <v>227</v>
      </c>
      <c r="I67" s="1">
        <v>5000</v>
      </c>
      <c r="J67" s="12" t="s">
        <v>70</v>
      </c>
      <c r="K67" s="12" t="s">
        <v>107</v>
      </c>
      <c r="L67" s="2">
        <f>'D012'!I15</f>
        <v>0</v>
      </c>
      <c r="O67" s="12" t="s">
        <v>113</v>
      </c>
      <c r="P67" s="12" t="s">
        <v>108</v>
      </c>
      <c r="Q67" s="1"/>
      <c r="R67" t="s">
        <v>260</v>
      </c>
    </row>
    <row r="68" spans="1:18" x14ac:dyDescent="0.25">
      <c r="A68" s="17" t="s">
        <v>328</v>
      </c>
      <c r="B68" s="12" t="s">
        <v>104</v>
      </c>
      <c r="C68" s="17" t="s">
        <v>333</v>
      </c>
      <c r="E68">
        <v>2022</v>
      </c>
      <c r="F68" s="12" t="s">
        <v>105</v>
      </c>
      <c r="G68" s="12" t="s">
        <v>106</v>
      </c>
      <c r="H68" s="12" t="s">
        <v>227</v>
      </c>
      <c r="I68" s="1">
        <v>5000</v>
      </c>
      <c r="J68" s="12" t="s">
        <v>70</v>
      </c>
      <c r="K68" s="12" t="s">
        <v>107</v>
      </c>
      <c r="L68" s="2" t="e">
        <f>'D012'!#REF!</f>
        <v>#REF!</v>
      </c>
      <c r="O68" s="12" t="s">
        <v>113</v>
      </c>
      <c r="P68" s="12" t="s">
        <v>108</v>
      </c>
      <c r="Q68" s="1"/>
      <c r="R68" t="s">
        <v>261</v>
      </c>
    </row>
    <row r="69" spans="1:18" x14ac:dyDescent="0.25">
      <c r="A69" s="17" t="s">
        <v>329</v>
      </c>
      <c r="B69" s="12" t="s">
        <v>104</v>
      </c>
      <c r="C69" s="17" t="s">
        <v>334</v>
      </c>
      <c r="E69">
        <v>2022</v>
      </c>
      <c r="F69" s="12" t="s">
        <v>105</v>
      </c>
      <c r="G69" s="12" t="s">
        <v>106</v>
      </c>
      <c r="H69" s="12" t="s">
        <v>227</v>
      </c>
      <c r="I69" s="1">
        <v>5000</v>
      </c>
      <c r="J69" s="12" t="s">
        <v>70</v>
      </c>
      <c r="K69" s="12" t="s">
        <v>107</v>
      </c>
      <c r="L69" s="2">
        <f>'D012'!I16</f>
        <v>0</v>
      </c>
      <c r="O69" s="12" t="s">
        <v>113</v>
      </c>
      <c r="P69" s="12" t="s">
        <v>108</v>
      </c>
      <c r="Q69" s="1"/>
      <c r="R69" t="s">
        <v>262</v>
      </c>
    </row>
    <row r="70" spans="1:18" x14ac:dyDescent="0.25">
      <c r="A70" s="17" t="s">
        <v>330</v>
      </c>
      <c r="B70" s="12" t="s">
        <v>104</v>
      </c>
      <c r="C70" s="17" t="s">
        <v>335</v>
      </c>
      <c r="E70">
        <v>2022</v>
      </c>
      <c r="F70" s="12" t="s">
        <v>105</v>
      </c>
      <c r="G70" s="12" t="s">
        <v>106</v>
      </c>
      <c r="H70" s="12" t="s">
        <v>227</v>
      </c>
      <c r="I70" s="1">
        <v>5000</v>
      </c>
      <c r="J70" s="12" t="s">
        <v>70</v>
      </c>
      <c r="K70" s="12" t="s">
        <v>107</v>
      </c>
      <c r="L70" s="2">
        <f>'D012'!I17</f>
        <v>0</v>
      </c>
      <c r="O70" s="12" t="s">
        <v>113</v>
      </c>
      <c r="P70" s="12" t="s">
        <v>108</v>
      </c>
      <c r="Q70" s="1"/>
      <c r="R70" t="s">
        <v>263</v>
      </c>
    </row>
    <row r="71" spans="1:18" x14ac:dyDescent="0.25">
      <c r="A71" s="17" t="s">
        <v>331</v>
      </c>
      <c r="B71" s="12" t="s">
        <v>104</v>
      </c>
      <c r="C71" s="17" t="s">
        <v>336</v>
      </c>
      <c r="E71">
        <v>2022</v>
      </c>
      <c r="F71" s="12" t="s">
        <v>105</v>
      </c>
      <c r="G71" s="12" t="s">
        <v>106</v>
      </c>
      <c r="H71" s="12" t="s">
        <v>227</v>
      </c>
      <c r="I71" s="1">
        <v>5000</v>
      </c>
      <c r="J71" s="12" t="s">
        <v>70</v>
      </c>
      <c r="K71" s="12" t="s">
        <v>107</v>
      </c>
      <c r="L71" s="2">
        <f>'D012'!I18</f>
        <v>0</v>
      </c>
      <c r="O71" s="12" t="s">
        <v>113</v>
      </c>
      <c r="P71" s="12" t="s">
        <v>108</v>
      </c>
      <c r="Q71" s="1"/>
      <c r="R71" t="s">
        <v>264</v>
      </c>
    </row>
    <row r="72" spans="1:18" x14ac:dyDescent="0.25">
      <c r="A72" s="17" t="s">
        <v>332</v>
      </c>
      <c r="B72" s="12" t="s">
        <v>104</v>
      </c>
      <c r="C72" s="17" t="s">
        <v>337</v>
      </c>
      <c r="E72">
        <v>2022</v>
      </c>
      <c r="F72" s="12" t="s">
        <v>105</v>
      </c>
      <c r="G72" s="12" t="s">
        <v>106</v>
      </c>
      <c r="H72" s="12" t="s">
        <v>227</v>
      </c>
      <c r="I72" s="1">
        <v>5000</v>
      </c>
      <c r="J72" s="12" t="s">
        <v>70</v>
      </c>
      <c r="K72" s="12" t="s">
        <v>107</v>
      </c>
      <c r="L72" s="2">
        <f>'D012'!I19</f>
        <v>0</v>
      </c>
      <c r="O72" s="12" t="s">
        <v>113</v>
      </c>
      <c r="P72" s="12" t="s">
        <v>108</v>
      </c>
      <c r="Q72" s="1"/>
      <c r="R72" t="s">
        <v>237</v>
      </c>
    </row>
    <row r="73" spans="1:18" x14ac:dyDescent="0.25">
      <c r="A73" s="17" t="s">
        <v>333</v>
      </c>
      <c r="B73" s="12" t="s">
        <v>104</v>
      </c>
      <c r="C73" s="17" t="s">
        <v>338</v>
      </c>
      <c r="E73">
        <v>2022</v>
      </c>
      <c r="F73" s="12" t="s">
        <v>105</v>
      </c>
      <c r="G73" s="12" t="s">
        <v>106</v>
      </c>
      <c r="H73" s="12" t="s">
        <v>227</v>
      </c>
      <c r="I73" s="1">
        <v>5000</v>
      </c>
      <c r="J73" s="12" t="s">
        <v>70</v>
      </c>
      <c r="K73" s="12" t="s">
        <v>107</v>
      </c>
      <c r="L73" s="2">
        <f>'D012'!I20</f>
        <v>0</v>
      </c>
      <c r="O73" s="12" t="s">
        <v>113</v>
      </c>
      <c r="P73" s="12" t="s">
        <v>108</v>
      </c>
      <c r="Q73" s="1"/>
      <c r="R73" t="s">
        <v>265</v>
      </c>
    </row>
    <row r="74" spans="1:18" x14ac:dyDescent="0.25">
      <c r="A74" s="17" t="s">
        <v>334</v>
      </c>
      <c r="B74" s="12" t="s">
        <v>104</v>
      </c>
      <c r="C74" s="17" t="s">
        <v>339</v>
      </c>
      <c r="E74">
        <v>2022</v>
      </c>
      <c r="F74" s="12" t="s">
        <v>105</v>
      </c>
      <c r="G74" s="12" t="s">
        <v>106</v>
      </c>
      <c r="H74" s="12" t="s">
        <v>227</v>
      </c>
      <c r="I74" s="1">
        <v>5000</v>
      </c>
      <c r="J74" s="12" t="s">
        <v>70</v>
      </c>
      <c r="K74" s="12" t="s">
        <v>107</v>
      </c>
      <c r="L74" s="2">
        <f>'D012'!I21</f>
        <v>0</v>
      </c>
      <c r="O74" s="12" t="s">
        <v>113</v>
      </c>
      <c r="P74" s="12" t="s">
        <v>108</v>
      </c>
      <c r="Q74" s="1"/>
      <c r="R74" t="s">
        <v>111</v>
      </c>
    </row>
    <row r="75" spans="1:18" x14ac:dyDescent="0.25">
      <c r="A75" s="17" t="s">
        <v>335</v>
      </c>
      <c r="B75" s="12" t="s">
        <v>104</v>
      </c>
      <c r="C75" s="17" t="s">
        <v>340</v>
      </c>
      <c r="E75">
        <v>2022</v>
      </c>
      <c r="F75" s="12" t="s">
        <v>105</v>
      </c>
      <c r="G75" s="12" t="s">
        <v>106</v>
      </c>
      <c r="H75" s="12" t="s">
        <v>227</v>
      </c>
      <c r="I75" s="1">
        <v>5000</v>
      </c>
      <c r="J75" s="12" t="s">
        <v>70</v>
      </c>
      <c r="K75" s="12" t="s">
        <v>107</v>
      </c>
      <c r="L75" s="2">
        <f>'D012'!I22</f>
        <v>0</v>
      </c>
      <c r="O75" s="12" t="s">
        <v>113</v>
      </c>
      <c r="P75" s="12" t="s">
        <v>108</v>
      </c>
      <c r="Q75" s="1"/>
      <c r="R75" t="s">
        <v>266</v>
      </c>
    </row>
    <row r="76" spans="1:18" x14ac:dyDescent="0.25">
      <c r="A76" s="17" t="s">
        <v>336</v>
      </c>
      <c r="B76" s="12" t="s">
        <v>104</v>
      </c>
      <c r="C76" s="17" t="s">
        <v>341</v>
      </c>
      <c r="E76">
        <v>2022</v>
      </c>
      <c r="F76" s="12" t="s">
        <v>105</v>
      </c>
      <c r="G76" s="12" t="s">
        <v>106</v>
      </c>
      <c r="H76" s="12" t="s">
        <v>227</v>
      </c>
      <c r="I76" s="1">
        <v>5000</v>
      </c>
      <c r="J76" s="12" t="s">
        <v>70</v>
      </c>
      <c r="K76" s="12" t="s">
        <v>107</v>
      </c>
      <c r="L76" s="2">
        <f>'D012'!I23</f>
        <v>0</v>
      </c>
      <c r="O76" s="12" t="s">
        <v>113</v>
      </c>
      <c r="P76" s="12" t="s">
        <v>108</v>
      </c>
      <c r="Q76" s="1"/>
      <c r="R76" t="s">
        <v>109</v>
      </c>
    </row>
    <row r="77" spans="1:18" x14ac:dyDescent="0.25">
      <c r="A77" s="17" t="s">
        <v>337</v>
      </c>
      <c r="B77" s="12" t="s">
        <v>104</v>
      </c>
      <c r="C77" s="17" t="s">
        <v>342</v>
      </c>
      <c r="E77">
        <v>2022</v>
      </c>
      <c r="F77" s="12" t="s">
        <v>105</v>
      </c>
      <c r="G77" s="12" t="s">
        <v>106</v>
      </c>
      <c r="H77" s="12" t="s">
        <v>227</v>
      </c>
      <c r="I77" s="1">
        <v>5000</v>
      </c>
      <c r="J77" s="12" t="s">
        <v>70</v>
      </c>
      <c r="K77" s="12" t="s">
        <v>107</v>
      </c>
      <c r="L77" s="2">
        <f>'D012'!I24</f>
        <v>1011</v>
      </c>
      <c r="O77" s="12" t="s">
        <v>113</v>
      </c>
      <c r="P77" s="12" t="s">
        <v>108</v>
      </c>
      <c r="Q77" s="1"/>
      <c r="R77" t="s">
        <v>267</v>
      </c>
    </row>
    <row r="78" spans="1:18" x14ac:dyDescent="0.25">
      <c r="A78" s="17" t="s">
        <v>338</v>
      </c>
      <c r="B78" s="12" t="s">
        <v>104</v>
      </c>
      <c r="C78" s="17" t="s">
        <v>343</v>
      </c>
      <c r="E78">
        <v>2022</v>
      </c>
      <c r="F78" s="12" t="s">
        <v>105</v>
      </c>
      <c r="G78" s="12" t="s">
        <v>106</v>
      </c>
      <c r="H78" s="12" t="s">
        <v>227</v>
      </c>
      <c r="I78" s="1">
        <v>5000</v>
      </c>
      <c r="J78" s="12" t="s">
        <v>70</v>
      </c>
      <c r="K78" s="12" t="s">
        <v>107</v>
      </c>
      <c r="L78" s="2">
        <f>'D012'!I25</f>
        <v>5040</v>
      </c>
      <c r="O78" s="12" t="s">
        <v>113</v>
      </c>
      <c r="P78" s="12" t="s">
        <v>108</v>
      </c>
      <c r="Q78" s="1"/>
      <c r="R78" t="s">
        <v>268</v>
      </c>
    </row>
    <row r="79" spans="1:18" x14ac:dyDescent="0.25">
      <c r="A79" s="17" t="s">
        <v>339</v>
      </c>
      <c r="B79" s="12" t="s">
        <v>104</v>
      </c>
      <c r="C79" s="17" t="s">
        <v>344</v>
      </c>
      <c r="E79">
        <v>2022</v>
      </c>
      <c r="F79" s="12" t="s">
        <v>105</v>
      </c>
      <c r="G79" s="12" t="s">
        <v>106</v>
      </c>
      <c r="H79" s="12" t="s">
        <v>227</v>
      </c>
      <c r="I79" s="1">
        <v>5000</v>
      </c>
      <c r="J79" s="12" t="s">
        <v>70</v>
      </c>
      <c r="K79" s="12" t="s">
        <v>107</v>
      </c>
      <c r="L79" s="2" t="e">
        <f>'D012'!#REF!</f>
        <v>#REF!</v>
      </c>
      <c r="O79" s="12" t="s">
        <v>113</v>
      </c>
      <c r="P79" s="12" t="s">
        <v>108</v>
      </c>
      <c r="Q79" s="1"/>
      <c r="R79" t="s">
        <v>269</v>
      </c>
    </row>
    <row r="80" spans="1:18" x14ac:dyDescent="0.25">
      <c r="A80" s="17" t="s">
        <v>340</v>
      </c>
      <c r="B80" s="12" t="s">
        <v>104</v>
      </c>
      <c r="C80" s="17" t="s">
        <v>345</v>
      </c>
      <c r="E80">
        <v>2022</v>
      </c>
      <c r="F80" s="12" t="s">
        <v>105</v>
      </c>
      <c r="G80" s="12" t="s">
        <v>106</v>
      </c>
      <c r="H80" s="12" t="s">
        <v>227</v>
      </c>
      <c r="I80" s="1">
        <v>5000</v>
      </c>
      <c r="J80" s="12" t="s">
        <v>70</v>
      </c>
      <c r="K80" s="12" t="s">
        <v>107</v>
      </c>
      <c r="L80" s="2" t="e">
        <f>'D012'!#REF!</f>
        <v>#REF!</v>
      </c>
      <c r="O80" s="12" t="s">
        <v>113</v>
      </c>
      <c r="P80" s="12" t="s">
        <v>108</v>
      </c>
      <c r="Q80" s="1"/>
      <c r="R80" t="s">
        <v>270</v>
      </c>
    </row>
    <row r="81" spans="1:18" x14ac:dyDescent="0.25">
      <c r="A81" s="17" t="s">
        <v>341</v>
      </c>
      <c r="B81" s="12" t="s">
        <v>104</v>
      </c>
      <c r="C81" s="17" t="s">
        <v>346</v>
      </c>
      <c r="E81">
        <v>2022</v>
      </c>
      <c r="F81" s="12" t="s">
        <v>105</v>
      </c>
      <c r="G81" s="12" t="s">
        <v>106</v>
      </c>
      <c r="H81" s="12" t="s">
        <v>227</v>
      </c>
      <c r="I81" s="1">
        <v>5000</v>
      </c>
      <c r="J81" s="12" t="s">
        <v>70</v>
      </c>
      <c r="K81" s="12" t="s">
        <v>107</v>
      </c>
      <c r="L81" s="2">
        <f>'D012'!I26</f>
        <v>0</v>
      </c>
      <c r="O81" s="12" t="s">
        <v>113</v>
      </c>
      <c r="P81" s="12" t="s">
        <v>108</v>
      </c>
      <c r="Q81" s="1"/>
      <c r="R81" t="s">
        <v>271</v>
      </c>
    </row>
    <row r="82" spans="1:18" x14ac:dyDescent="0.25">
      <c r="A82" s="17" t="s">
        <v>342</v>
      </c>
      <c r="B82" s="12" t="s">
        <v>104</v>
      </c>
      <c r="C82" s="17" t="s">
        <v>347</v>
      </c>
      <c r="E82">
        <v>2022</v>
      </c>
      <c r="F82" s="12" t="s">
        <v>105</v>
      </c>
      <c r="G82" s="12" t="s">
        <v>106</v>
      </c>
      <c r="H82" s="12" t="s">
        <v>227</v>
      </c>
      <c r="I82" s="1">
        <v>5000</v>
      </c>
      <c r="J82" s="12" t="s">
        <v>70</v>
      </c>
      <c r="K82" s="12" t="s">
        <v>107</v>
      </c>
      <c r="L82" s="2">
        <f>'D012'!I27</f>
        <v>0</v>
      </c>
      <c r="O82" s="12" t="s">
        <v>113</v>
      </c>
      <c r="P82" s="12" t="s">
        <v>108</v>
      </c>
      <c r="Q82" s="1"/>
      <c r="R82" t="s">
        <v>272</v>
      </c>
    </row>
    <row r="83" spans="1:18" x14ac:dyDescent="0.25">
      <c r="A83" s="17" t="s">
        <v>343</v>
      </c>
      <c r="B83" s="12" t="s">
        <v>104</v>
      </c>
      <c r="C83" s="17" t="s">
        <v>348</v>
      </c>
      <c r="E83">
        <v>2022</v>
      </c>
      <c r="F83" s="12" t="s">
        <v>105</v>
      </c>
      <c r="G83" s="12" t="s">
        <v>106</v>
      </c>
      <c r="H83" s="12" t="s">
        <v>227</v>
      </c>
      <c r="I83" s="1">
        <v>5000</v>
      </c>
      <c r="J83" s="12" t="s">
        <v>70</v>
      </c>
      <c r="K83" s="12" t="s">
        <v>107</v>
      </c>
      <c r="L83" s="2">
        <f>'D012'!I28</f>
        <v>0</v>
      </c>
      <c r="O83" s="12" t="s">
        <v>113</v>
      </c>
      <c r="P83" s="12" t="s">
        <v>108</v>
      </c>
      <c r="R83" t="s">
        <v>273</v>
      </c>
    </row>
    <row r="84" spans="1:18" x14ac:dyDescent="0.25">
      <c r="A84" s="17" t="s">
        <v>344</v>
      </c>
      <c r="B84" s="12" t="s">
        <v>104</v>
      </c>
      <c r="C84" s="17" t="s">
        <v>349</v>
      </c>
      <c r="E84">
        <v>2022</v>
      </c>
      <c r="F84" s="12" t="s">
        <v>105</v>
      </c>
      <c r="G84" s="12" t="s">
        <v>106</v>
      </c>
      <c r="H84" s="12" t="s">
        <v>227</v>
      </c>
      <c r="I84" s="1">
        <v>5000</v>
      </c>
      <c r="J84" s="12" t="s">
        <v>70</v>
      </c>
      <c r="K84" s="12" t="s">
        <v>107</v>
      </c>
      <c r="L84" s="2">
        <f>'D012'!I29</f>
        <v>0</v>
      </c>
      <c r="O84" s="12" t="s">
        <v>113</v>
      </c>
      <c r="P84" s="12" t="s">
        <v>108</v>
      </c>
      <c r="R84" t="s">
        <v>274</v>
      </c>
    </row>
    <row r="85" spans="1:18" x14ac:dyDescent="0.25">
      <c r="A85" s="17" t="s">
        <v>345</v>
      </c>
      <c r="B85" s="12" t="s">
        <v>104</v>
      </c>
      <c r="C85" s="17" t="s">
        <v>350</v>
      </c>
      <c r="E85">
        <v>2022</v>
      </c>
      <c r="F85" s="12" t="s">
        <v>105</v>
      </c>
      <c r="G85" s="12" t="s">
        <v>106</v>
      </c>
      <c r="H85" s="12" t="s">
        <v>227</v>
      </c>
      <c r="I85" s="1">
        <v>5000</v>
      </c>
      <c r="J85" s="12" t="s">
        <v>70</v>
      </c>
      <c r="K85" s="12" t="s">
        <v>107</v>
      </c>
      <c r="L85" s="2">
        <f>'D012'!I30</f>
        <v>0</v>
      </c>
      <c r="O85" s="12" t="s">
        <v>113</v>
      </c>
      <c r="P85" s="12" t="s">
        <v>108</v>
      </c>
      <c r="R85" t="s">
        <v>275</v>
      </c>
    </row>
    <row r="86" spans="1:18" x14ac:dyDescent="0.25">
      <c r="A86" s="17" t="s">
        <v>346</v>
      </c>
      <c r="B86" s="12" t="s">
        <v>104</v>
      </c>
      <c r="C86" s="17" t="s">
        <v>351</v>
      </c>
      <c r="E86">
        <v>2022</v>
      </c>
      <c r="F86" s="12" t="s">
        <v>105</v>
      </c>
      <c r="G86" s="12" t="s">
        <v>106</v>
      </c>
      <c r="H86" s="12" t="s">
        <v>227</v>
      </c>
      <c r="I86" s="1">
        <v>5000</v>
      </c>
      <c r="J86" s="12" t="s">
        <v>70</v>
      </c>
      <c r="K86" s="12" t="s">
        <v>107</v>
      </c>
      <c r="L86" s="2">
        <f>'D012'!I31</f>
        <v>0</v>
      </c>
      <c r="O86" s="12" t="s">
        <v>113</v>
      </c>
      <c r="P86" s="12" t="s">
        <v>108</v>
      </c>
      <c r="R86" t="s">
        <v>276</v>
      </c>
    </row>
    <row r="87" spans="1:18" x14ac:dyDescent="0.25">
      <c r="A87" s="17" t="s">
        <v>347</v>
      </c>
      <c r="B87" s="12" t="s">
        <v>104</v>
      </c>
      <c r="C87" s="17" t="s">
        <v>352</v>
      </c>
      <c r="E87">
        <v>2022</v>
      </c>
      <c r="F87" s="12" t="s">
        <v>105</v>
      </c>
      <c r="G87" s="12" t="s">
        <v>106</v>
      </c>
      <c r="H87" s="12" t="s">
        <v>227</v>
      </c>
      <c r="I87" s="1">
        <v>5000</v>
      </c>
      <c r="J87" s="12" t="s">
        <v>70</v>
      </c>
      <c r="K87" s="12" t="s">
        <v>107</v>
      </c>
      <c r="L87" s="2">
        <f>'D012'!I32</f>
        <v>0</v>
      </c>
      <c r="O87" s="12" t="s">
        <v>113</v>
      </c>
      <c r="P87" s="12" t="s">
        <v>108</v>
      </c>
      <c r="R87" t="s">
        <v>277</v>
      </c>
    </row>
    <row r="88" spans="1:18" x14ac:dyDescent="0.25">
      <c r="A88" s="17" t="s">
        <v>348</v>
      </c>
      <c r="B88" s="12" t="s">
        <v>104</v>
      </c>
      <c r="C88" s="17" t="s">
        <v>353</v>
      </c>
      <c r="E88">
        <v>2022</v>
      </c>
      <c r="F88" s="12" t="s">
        <v>105</v>
      </c>
      <c r="G88" s="12" t="s">
        <v>106</v>
      </c>
      <c r="H88" s="12" t="s">
        <v>227</v>
      </c>
      <c r="I88" s="1">
        <v>5000</v>
      </c>
      <c r="J88" s="12" t="s">
        <v>70</v>
      </c>
      <c r="K88" s="12" t="s">
        <v>107</v>
      </c>
      <c r="L88" s="2">
        <f>'D012'!I33</f>
        <v>0</v>
      </c>
      <c r="O88" s="12" t="s">
        <v>113</v>
      </c>
      <c r="P88" s="12" t="s">
        <v>108</v>
      </c>
      <c r="R88" s="3" t="s">
        <v>278</v>
      </c>
    </row>
    <row r="89" spans="1:18" x14ac:dyDescent="0.25">
      <c r="A89" s="17" t="s">
        <v>349</v>
      </c>
      <c r="B89" s="12" t="s">
        <v>104</v>
      </c>
      <c r="C89" s="17" t="s">
        <v>354</v>
      </c>
      <c r="E89">
        <v>2022</v>
      </c>
      <c r="F89" s="12" t="s">
        <v>105</v>
      </c>
      <c r="G89" s="12" t="s">
        <v>106</v>
      </c>
      <c r="H89" s="12" t="s">
        <v>227</v>
      </c>
      <c r="I89" s="1">
        <v>5000</v>
      </c>
      <c r="J89" s="12" t="s">
        <v>70</v>
      </c>
      <c r="K89" s="12" t="s">
        <v>107</v>
      </c>
      <c r="L89" s="2" t="e">
        <f>'D012'!#REF!</f>
        <v>#REF!</v>
      </c>
      <c r="O89" s="12" t="s">
        <v>113</v>
      </c>
      <c r="P89" s="12" t="s">
        <v>108</v>
      </c>
      <c r="R89" s="3" t="s">
        <v>279</v>
      </c>
    </row>
    <row r="90" spans="1:18" x14ac:dyDescent="0.25">
      <c r="A90" s="17" t="s">
        <v>350</v>
      </c>
      <c r="B90" s="12" t="s">
        <v>104</v>
      </c>
      <c r="C90" s="17" t="s">
        <v>355</v>
      </c>
      <c r="E90">
        <v>2022</v>
      </c>
      <c r="F90" s="12" t="s">
        <v>105</v>
      </c>
      <c r="G90" s="12" t="s">
        <v>106</v>
      </c>
      <c r="H90" s="12" t="s">
        <v>227</v>
      </c>
      <c r="I90" s="1">
        <v>5000</v>
      </c>
      <c r="J90" s="12" t="s">
        <v>70</v>
      </c>
      <c r="K90" s="12" t="s">
        <v>107</v>
      </c>
      <c r="L90" s="2">
        <f>'D012'!I34</f>
        <v>0</v>
      </c>
      <c r="O90" s="12" t="s">
        <v>113</v>
      </c>
      <c r="P90" s="12" t="s">
        <v>108</v>
      </c>
      <c r="R90" s="3" t="s">
        <v>280</v>
      </c>
    </row>
    <row r="91" spans="1:18" x14ac:dyDescent="0.25">
      <c r="A91" s="17" t="s">
        <v>351</v>
      </c>
      <c r="B91" s="12" t="s">
        <v>104</v>
      </c>
      <c r="C91" s="17" t="s">
        <v>356</v>
      </c>
      <c r="E91">
        <v>2022</v>
      </c>
      <c r="F91" s="12" t="s">
        <v>105</v>
      </c>
      <c r="G91" s="12" t="s">
        <v>106</v>
      </c>
      <c r="H91" s="12" t="s">
        <v>227</v>
      </c>
      <c r="I91" s="1">
        <v>5000</v>
      </c>
      <c r="J91" s="12" t="s">
        <v>70</v>
      </c>
      <c r="K91" s="12" t="s">
        <v>107</v>
      </c>
      <c r="L91" s="2">
        <f>'D012'!I35</f>
        <v>0</v>
      </c>
      <c r="O91" s="12" t="s">
        <v>113</v>
      </c>
      <c r="P91" s="12" t="s">
        <v>108</v>
      </c>
      <c r="R91" s="3" t="s">
        <v>281</v>
      </c>
    </row>
    <row r="92" spans="1:18" x14ac:dyDescent="0.25">
      <c r="A92" s="17" t="s">
        <v>352</v>
      </c>
      <c r="B92" s="12" t="s">
        <v>104</v>
      </c>
      <c r="C92" s="17" t="s">
        <v>357</v>
      </c>
      <c r="E92">
        <v>2022</v>
      </c>
      <c r="F92" s="12" t="s">
        <v>105</v>
      </c>
      <c r="G92" s="12" t="s">
        <v>106</v>
      </c>
      <c r="H92" s="12" t="s">
        <v>227</v>
      </c>
      <c r="I92" s="1">
        <v>5109</v>
      </c>
      <c r="J92" s="12" t="s">
        <v>70</v>
      </c>
      <c r="K92" s="12" t="s">
        <v>107</v>
      </c>
      <c r="L92" s="2" t="e">
        <f>'D012'!#REF!</f>
        <v>#REF!</v>
      </c>
      <c r="O92" s="12" t="s">
        <v>113</v>
      </c>
      <c r="P92" s="12" t="s">
        <v>108</v>
      </c>
      <c r="Q92" s="1" t="s">
        <v>12</v>
      </c>
    </row>
    <row r="93" spans="1:18" x14ac:dyDescent="0.25">
      <c r="A93" s="17" t="s">
        <v>353</v>
      </c>
      <c r="B93" s="12" t="s">
        <v>104</v>
      </c>
      <c r="C93" s="17" t="s">
        <v>358</v>
      </c>
      <c r="E93">
        <v>2022</v>
      </c>
      <c r="F93" s="12" t="s">
        <v>105</v>
      </c>
      <c r="G93" s="12" t="s">
        <v>106</v>
      </c>
      <c r="H93" s="12" t="s">
        <v>227</v>
      </c>
      <c r="I93" s="1">
        <v>5102</v>
      </c>
      <c r="J93" s="12" t="s">
        <v>70</v>
      </c>
      <c r="K93" s="12" t="s">
        <v>107</v>
      </c>
      <c r="L93" s="2">
        <f>'D012'!I41</f>
        <v>0</v>
      </c>
      <c r="O93" s="12" t="s">
        <v>113</v>
      </c>
      <c r="P93" s="12" t="s">
        <v>108</v>
      </c>
      <c r="Q93" s="1" t="s">
        <v>284</v>
      </c>
    </row>
    <row r="94" spans="1:18" x14ac:dyDescent="0.25">
      <c r="A94" s="17" t="s">
        <v>354</v>
      </c>
      <c r="B94" s="12" t="s">
        <v>104</v>
      </c>
      <c r="C94" s="17" t="s">
        <v>359</v>
      </c>
      <c r="E94">
        <v>2022</v>
      </c>
      <c r="F94" s="12" t="s">
        <v>105</v>
      </c>
      <c r="G94" s="12" t="s">
        <v>106</v>
      </c>
      <c r="H94" s="12" t="s">
        <v>227</v>
      </c>
      <c r="I94" s="1">
        <v>5100</v>
      </c>
      <c r="J94" s="12" t="s">
        <v>70</v>
      </c>
      <c r="K94" s="12" t="s">
        <v>107</v>
      </c>
      <c r="L94" s="2">
        <f>'D012'!I42</f>
        <v>0</v>
      </c>
      <c r="O94" s="12" t="s">
        <v>113</v>
      </c>
      <c r="P94" s="12" t="s">
        <v>108</v>
      </c>
      <c r="Q94" s="1" t="s">
        <v>14</v>
      </c>
    </row>
    <row r="95" spans="1:18" x14ac:dyDescent="0.25">
      <c r="A95" s="17" t="s">
        <v>355</v>
      </c>
      <c r="B95" s="12" t="s">
        <v>104</v>
      </c>
      <c r="C95" s="17" t="s">
        <v>360</v>
      </c>
      <c r="E95">
        <v>2022</v>
      </c>
      <c r="F95" s="12" t="s">
        <v>105</v>
      </c>
      <c r="G95" s="12" t="s">
        <v>106</v>
      </c>
      <c r="H95" s="12" t="s">
        <v>227</v>
      </c>
      <c r="I95" s="1">
        <v>5118</v>
      </c>
      <c r="J95" s="12" t="s">
        <v>70</v>
      </c>
      <c r="K95" s="12" t="s">
        <v>107</v>
      </c>
      <c r="L95" s="2">
        <f>'D012'!I43</f>
        <v>0</v>
      </c>
      <c r="O95" s="12" t="s">
        <v>113</v>
      </c>
      <c r="P95" s="12" t="s">
        <v>108</v>
      </c>
      <c r="Q95" s="1" t="s">
        <v>285</v>
      </c>
    </row>
    <row r="96" spans="1:18" x14ac:dyDescent="0.25">
      <c r="A96" s="17" t="s">
        <v>356</v>
      </c>
      <c r="B96" s="12" t="s">
        <v>104</v>
      </c>
      <c r="C96" s="17" t="s">
        <v>361</v>
      </c>
      <c r="E96">
        <v>2022</v>
      </c>
      <c r="F96" s="12" t="s">
        <v>105</v>
      </c>
      <c r="G96" s="12" t="s">
        <v>106</v>
      </c>
      <c r="H96" s="12" t="s">
        <v>227</v>
      </c>
      <c r="I96" s="1">
        <v>5125</v>
      </c>
      <c r="J96" s="12" t="s">
        <v>70</v>
      </c>
      <c r="K96" s="12" t="s">
        <v>107</v>
      </c>
      <c r="L96" s="2" t="e">
        <f>'D012'!#REF!</f>
        <v>#REF!</v>
      </c>
      <c r="O96" s="12" t="s">
        <v>113</v>
      </c>
      <c r="P96" s="12" t="s">
        <v>108</v>
      </c>
      <c r="Q96" s="3" t="s">
        <v>16</v>
      </c>
    </row>
    <row r="97" spans="1:17" x14ac:dyDescent="0.25">
      <c r="A97" s="17" t="s">
        <v>357</v>
      </c>
      <c r="B97" s="12" t="s">
        <v>104</v>
      </c>
      <c r="C97" s="17" t="s">
        <v>362</v>
      </c>
      <c r="E97">
        <v>2022</v>
      </c>
      <c r="F97" s="12" t="s">
        <v>105</v>
      </c>
      <c r="G97" s="12" t="s">
        <v>106</v>
      </c>
      <c r="H97" s="12" t="s">
        <v>227</v>
      </c>
      <c r="I97" s="1">
        <v>5126</v>
      </c>
      <c r="J97" s="12" t="s">
        <v>70</v>
      </c>
      <c r="K97" s="12" t="s">
        <v>107</v>
      </c>
      <c r="L97" s="2">
        <f>'D012'!I44</f>
        <v>0</v>
      </c>
      <c r="O97" s="12" t="s">
        <v>113</v>
      </c>
      <c r="P97" s="12" t="s">
        <v>108</v>
      </c>
      <c r="Q97" s="3" t="s">
        <v>286</v>
      </c>
    </row>
    <row r="98" spans="1:17" x14ac:dyDescent="0.25">
      <c r="A98" s="17" t="s">
        <v>358</v>
      </c>
      <c r="B98" s="12" t="s">
        <v>104</v>
      </c>
      <c r="C98" s="17" t="s">
        <v>363</v>
      </c>
      <c r="E98">
        <v>2022</v>
      </c>
      <c r="F98" s="12" t="s">
        <v>105</v>
      </c>
      <c r="G98" s="12" t="s">
        <v>106</v>
      </c>
      <c r="H98" s="12" t="s">
        <v>227</v>
      </c>
      <c r="I98" s="1">
        <v>5105</v>
      </c>
      <c r="J98" s="12" t="s">
        <v>70</v>
      </c>
      <c r="K98" s="12" t="s">
        <v>107</v>
      </c>
      <c r="L98" s="2">
        <f>'D012'!I45</f>
        <v>0</v>
      </c>
      <c r="O98" s="12" t="s">
        <v>113</v>
      </c>
      <c r="P98" s="12" t="s">
        <v>108</v>
      </c>
      <c r="Q98" s="3" t="s">
        <v>287</v>
      </c>
    </row>
    <row r="99" spans="1:17" x14ac:dyDescent="0.25">
      <c r="A99" s="17" t="s">
        <v>359</v>
      </c>
      <c r="B99" s="12" t="s">
        <v>104</v>
      </c>
      <c r="C99" s="17" t="s">
        <v>364</v>
      </c>
      <c r="E99">
        <v>2022</v>
      </c>
      <c r="F99" s="12" t="s">
        <v>105</v>
      </c>
      <c r="G99" s="12" t="s">
        <v>106</v>
      </c>
      <c r="H99" s="12" t="s">
        <v>227</v>
      </c>
      <c r="I99" s="1">
        <v>5101</v>
      </c>
      <c r="J99" s="12" t="s">
        <v>70</v>
      </c>
      <c r="K99" s="12" t="s">
        <v>107</v>
      </c>
      <c r="L99" s="2">
        <f>'D012'!I46</f>
        <v>0</v>
      </c>
      <c r="O99" s="12" t="s">
        <v>113</v>
      </c>
      <c r="P99" s="12" t="s">
        <v>108</v>
      </c>
      <c r="Q99" s="1" t="s">
        <v>18</v>
      </c>
    </row>
    <row r="100" spans="1:17" x14ac:dyDescent="0.25">
      <c r="A100" s="17" t="s">
        <v>360</v>
      </c>
      <c r="B100" s="12" t="s">
        <v>104</v>
      </c>
      <c r="C100" s="17" t="s">
        <v>365</v>
      </c>
      <c r="E100">
        <v>2022</v>
      </c>
      <c r="F100" s="12" t="s">
        <v>105</v>
      </c>
      <c r="G100" s="12" t="s">
        <v>106</v>
      </c>
      <c r="H100" s="12" t="s">
        <v>227</v>
      </c>
      <c r="I100" s="1">
        <v>5103</v>
      </c>
      <c r="J100" s="12" t="s">
        <v>70</v>
      </c>
      <c r="K100" s="12" t="s">
        <v>107</v>
      </c>
      <c r="L100" s="2">
        <f>'D012'!I47</f>
        <v>0</v>
      </c>
      <c r="O100" s="12" t="s">
        <v>113</v>
      </c>
      <c r="P100" s="12" t="s">
        <v>108</v>
      </c>
      <c r="Q100" s="1" t="s">
        <v>377</v>
      </c>
    </row>
    <row r="101" spans="1:17" x14ac:dyDescent="0.25">
      <c r="A101" s="17" t="s">
        <v>361</v>
      </c>
      <c r="B101" s="12" t="s">
        <v>104</v>
      </c>
      <c r="C101" s="17" t="s">
        <v>366</v>
      </c>
      <c r="E101">
        <v>2022</v>
      </c>
      <c r="F101" s="12" t="s">
        <v>105</v>
      </c>
      <c r="G101" s="12" t="s">
        <v>106</v>
      </c>
      <c r="H101" s="12" t="s">
        <v>227</v>
      </c>
      <c r="I101" s="1">
        <v>5117</v>
      </c>
      <c r="J101" s="12" t="s">
        <v>70</v>
      </c>
      <c r="K101" s="12" t="s">
        <v>107</v>
      </c>
      <c r="L101" s="2">
        <f>'D012'!I48</f>
        <v>0</v>
      </c>
      <c r="O101" s="12" t="s">
        <v>113</v>
      </c>
      <c r="P101" s="12" t="s">
        <v>108</v>
      </c>
      <c r="Q101" s="1" t="s">
        <v>288</v>
      </c>
    </row>
    <row r="102" spans="1:17" x14ac:dyDescent="0.25">
      <c r="A102" s="17" t="s">
        <v>362</v>
      </c>
      <c r="B102" s="12" t="s">
        <v>104</v>
      </c>
      <c r="C102" s="17" t="s">
        <v>367</v>
      </c>
      <c r="E102">
        <v>2022</v>
      </c>
      <c r="F102" s="12" t="s">
        <v>105</v>
      </c>
      <c r="G102" s="12" t="s">
        <v>106</v>
      </c>
      <c r="H102" s="12" t="s">
        <v>227</v>
      </c>
      <c r="I102" s="1">
        <v>5106</v>
      </c>
      <c r="J102" s="12" t="s">
        <v>70</v>
      </c>
      <c r="K102" s="12" t="s">
        <v>107</v>
      </c>
      <c r="L102" s="2">
        <f>'D012'!I49</f>
        <v>0</v>
      </c>
      <c r="O102" s="12" t="s">
        <v>113</v>
      </c>
      <c r="P102" s="12" t="s">
        <v>108</v>
      </c>
      <c r="Q102" s="1" t="s">
        <v>289</v>
      </c>
    </row>
    <row r="103" spans="1:17" x14ac:dyDescent="0.25">
      <c r="A103" s="17" t="s">
        <v>363</v>
      </c>
      <c r="B103" s="12" t="s">
        <v>104</v>
      </c>
      <c r="C103" s="17" t="s">
        <v>368</v>
      </c>
      <c r="E103">
        <v>2022</v>
      </c>
      <c r="F103" s="12" t="s">
        <v>105</v>
      </c>
      <c r="G103" s="12" t="s">
        <v>106</v>
      </c>
      <c r="H103" s="12" t="s">
        <v>227</v>
      </c>
      <c r="I103" s="1">
        <v>5113</v>
      </c>
      <c r="J103" s="12" t="s">
        <v>70</v>
      </c>
      <c r="K103" s="12" t="s">
        <v>107</v>
      </c>
      <c r="L103" s="2">
        <f>'D012'!I51</f>
        <v>0</v>
      </c>
      <c r="O103" s="12" t="s">
        <v>113</v>
      </c>
      <c r="P103" s="12" t="s">
        <v>108</v>
      </c>
      <c r="Q103" s="1" t="s">
        <v>22</v>
      </c>
    </row>
    <row r="104" spans="1:17" x14ac:dyDescent="0.25">
      <c r="A104" s="17" t="s">
        <v>364</v>
      </c>
      <c r="B104" s="12" t="s">
        <v>104</v>
      </c>
      <c r="C104" s="17" t="s">
        <v>369</v>
      </c>
      <c r="E104">
        <v>2022</v>
      </c>
      <c r="F104" s="12" t="s">
        <v>105</v>
      </c>
      <c r="G104" s="12" t="s">
        <v>106</v>
      </c>
      <c r="H104" s="12" t="s">
        <v>227</v>
      </c>
      <c r="I104" s="1">
        <v>5120</v>
      </c>
      <c r="J104" s="12" t="s">
        <v>70</v>
      </c>
      <c r="K104" s="12" t="s">
        <v>107</v>
      </c>
      <c r="L104" s="2" t="e">
        <f>'D012'!#REF!</f>
        <v>#REF!</v>
      </c>
      <c r="O104" s="12" t="s">
        <v>113</v>
      </c>
      <c r="P104" s="12" t="s">
        <v>108</v>
      </c>
      <c r="Q104" s="1" t="s">
        <v>35</v>
      </c>
    </row>
    <row r="105" spans="1:17" x14ac:dyDescent="0.25">
      <c r="A105" s="17" t="s">
        <v>365</v>
      </c>
      <c r="B105" s="12" t="s">
        <v>104</v>
      </c>
      <c r="C105" s="17" t="s">
        <v>370</v>
      </c>
      <c r="E105">
        <v>2022</v>
      </c>
      <c r="F105" s="12" t="s">
        <v>105</v>
      </c>
      <c r="G105" s="12" t="s">
        <v>106</v>
      </c>
      <c r="H105" s="12" t="s">
        <v>227</v>
      </c>
      <c r="I105" s="1">
        <v>5104</v>
      </c>
      <c r="J105" s="12" t="s">
        <v>70</v>
      </c>
      <c r="K105" s="12" t="s">
        <v>107</v>
      </c>
      <c r="L105" s="2" t="e">
        <f>'D012'!#REF!</f>
        <v>#REF!</v>
      </c>
      <c r="O105" s="12" t="s">
        <v>113</v>
      </c>
      <c r="P105" s="12" t="s">
        <v>108</v>
      </c>
      <c r="Q105" s="3" t="s">
        <v>290</v>
      </c>
    </row>
    <row r="106" spans="1:17" x14ac:dyDescent="0.25">
      <c r="A106" s="17" t="s">
        <v>366</v>
      </c>
      <c r="B106" s="12" t="s">
        <v>104</v>
      </c>
      <c r="C106" s="17" t="s">
        <v>371</v>
      </c>
      <c r="E106">
        <v>2022</v>
      </c>
      <c r="F106" s="12" t="s">
        <v>105</v>
      </c>
      <c r="G106" s="12" t="s">
        <v>106</v>
      </c>
      <c r="H106" s="12" t="s">
        <v>227</v>
      </c>
      <c r="I106" s="1">
        <v>5127</v>
      </c>
      <c r="J106" s="12" t="s">
        <v>70</v>
      </c>
      <c r="K106" s="12" t="s">
        <v>107</v>
      </c>
      <c r="L106" s="2">
        <f>'D012'!I52</f>
        <v>0</v>
      </c>
      <c r="O106" s="12" t="s">
        <v>113</v>
      </c>
      <c r="P106" s="12" t="s">
        <v>108</v>
      </c>
      <c r="Q106" s="3" t="s">
        <v>291</v>
      </c>
    </row>
    <row r="107" spans="1:17" x14ac:dyDescent="0.25">
      <c r="A107" s="17" t="s">
        <v>367</v>
      </c>
      <c r="B107" s="12" t="s">
        <v>104</v>
      </c>
      <c r="C107" s="17" t="s">
        <v>372</v>
      </c>
      <c r="E107">
        <v>2022</v>
      </c>
      <c r="F107" s="12" t="s">
        <v>105</v>
      </c>
      <c r="G107" s="12" t="s">
        <v>106</v>
      </c>
      <c r="H107" s="12" t="s">
        <v>227</v>
      </c>
      <c r="I107" s="1">
        <v>5110</v>
      </c>
      <c r="J107" s="12" t="s">
        <v>70</v>
      </c>
      <c r="K107" s="12" t="s">
        <v>107</v>
      </c>
      <c r="L107" s="2">
        <f>'D012'!I53</f>
        <v>0</v>
      </c>
      <c r="O107" s="12" t="s">
        <v>113</v>
      </c>
      <c r="P107" s="12" t="s">
        <v>108</v>
      </c>
      <c r="Q107" s="1" t="s">
        <v>25</v>
      </c>
    </row>
    <row r="108" spans="1:17" x14ac:dyDescent="0.25">
      <c r="A108" s="17" t="s">
        <v>368</v>
      </c>
      <c r="B108" s="12" t="s">
        <v>104</v>
      </c>
      <c r="C108" s="17" t="s">
        <v>373</v>
      </c>
      <c r="E108">
        <v>2022</v>
      </c>
      <c r="F108" s="12" t="s">
        <v>105</v>
      </c>
      <c r="G108" s="12" t="s">
        <v>106</v>
      </c>
      <c r="H108" s="12" t="s">
        <v>227</v>
      </c>
      <c r="I108" s="1">
        <v>5111</v>
      </c>
      <c r="J108" s="12" t="s">
        <v>70</v>
      </c>
      <c r="K108" s="12" t="s">
        <v>107</v>
      </c>
      <c r="L108" s="2">
        <f>'D012'!I54</f>
        <v>1799</v>
      </c>
      <c r="O108" s="12" t="s">
        <v>113</v>
      </c>
      <c r="P108" s="12" t="s">
        <v>108</v>
      </c>
      <c r="Q108" s="1" t="s">
        <v>292</v>
      </c>
    </row>
    <row r="109" spans="1:17" x14ac:dyDescent="0.25">
      <c r="A109" s="17" t="s">
        <v>369</v>
      </c>
      <c r="B109" s="12" t="s">
        <v>104</v>
      </c>
      <c r="C109" s="17" t="s">
        <v>374</v>
      </c>
      <c r="E109">
        <v>2022</v>
      </c>
      <c r="F109" s="12" t="s">
        <v>105</v>
      </c>
      <c r="G109" s="12" t="s">
        <v>106</v>
      </c>
      <c r="H109" s="12" t="s">
        <v>227</v>
      </c>
      <c r="I109" s="1">
        <v>5107</v>
      </c>
      <c r="J109" s="12" t="s">
        <v>70</v>
      </c>
      <c r="K109" s="12" t="s">
        <v>107</v>
      </c>
      <c r="L109" s="2">
        <f>'D012'!I55</f>
        <v>0</v>
      </c>
      <c r="O109" s="12" t="s">
        <v>113</v>
      </c>
      <c r="P109" s="12" t="s">
        <v>108</v>
      </c>
      <c r="Q109" s="3" t="s">
        <v>28</v>
      </c>
    </row>
    <row r="110" spans="1:17" x14ac:dyDescent="0.25">
      <c r="A110" s="17" t="s">
        <v>370</v>
      </c>
      <c r="B110" s="12" t="s">
        <v>104</v>
      </c>
      <c r="C110" s="17" t="s">
        <v>375</v>
      </c>
      <c r="E110">
        <v>2022</v>
      </c>
      <c r="F110" s="12" t="s">
        <v>105</v>
      </c>
      <c r="G110" s="12" t="s">
        <v>106</v>
      </c>
      <c r="H110" s="12" t="s">
        <v>227</v>
      </c>
      <c r="I110" s="1">
        <v>5115</v>
      </c>
      <c r="J110" s="12" t="s">
        <v>70</v>
      </c>
      <c r="K110" s="12" t="s">
        <v>107</v>
      </c>
      <c r="L110" s="2" t="e">
        <f>'D012'!#REF!</f>
        <v>#REF!</v>
      </c>
      <c r="O110" s="12" t="s">
        <v>113</v>
      </c>
      <c r="P110" s="12" t="s">
        <v>108</v>
      </c>
      <c r="Q110" s="3" t="s">
        <v>30</v>
      </c>
    </row>
    <row r="111" spans="1:17" x14ac:dyDescent="0.25">
      <c r="A111" s="17" t="s">
        <v>371</v>
      </c>
      <c r="B111" s="12" t="s">
        <v>104</v>
      </c>
      <c r="C111" s="17" t="s">
        <v>376</v>
      </c>
      <c r="E111">
        <v>2022</v>
      </c>
      <c r="F111" s="12" t="s">
        <v>105</v>
      </c>
      <c r="G111" s="12" t="s">
        <v>106</v>
      </c>
      <c r="H111" s="12" t="s">
        <v>227</v>
      </c>
      <c r="I111" s="1">
        <v>5122</v>
      </c>
      <c r="J111" s="12" t="s">
        <v>70</v>
      </c>
      <c r="K111" s="12" t="s">
        <v>107</v>
      </c>
      <c r="L111" s="2" t="e">
        <f>'D012'!#REF!</f>
        <v>#REF!</v>
      </c>
      <c r="O111" s="12" t="s">
        <v>113</v>
      </c>
      <c r="P111" s="12" t="s">
        <v>108</v>
      </c>
      <c r="Q111" s="3" t="s">
        <v>293</v>
      </c>
    </row>
    <row r="112" spans="1:17" x14ac:dyDescent="0.25">
      <c r="A112" s="17" t="s">
        <v>372</v>
      </c>
      <c r="B112" s="12" t="s">
        <v>104</v>
      </c>
      <c r="C112" s="17" t="s">
        <v>378</v>
      </c>
      <c r="E112">
        <v>2022</v>
      </c>
      <c r="F112" s="12" t="s">
        <v>105</v>
      </c>
      <c r="G112" s="12" t="s">
        <v>106</v>
      </c>
      <c r="H112" s="12" t="s">
        <v>227</v>
      </c>
      <c r="I112" s="1">
        <v>5123</v>
      </c>
      <c r="J112" s="12" t="s">
        <v>70</v>
      </c>
      <c r="K112" s="12" t="s">
        <v>107</v>
      </c>
      <c r="L112" s="2" t="e">
        <f>'D012'!#REF!</f>
        <v>#REF!</v>
      </c>
      <c r="O112" s="12" t="s">
        <v>113</v>
      </c>
      <c r="P112" s="12" t="s">
        <v>108</v>
      </c>
      <c r="Q112" s="3" t="s">
        <v>32</v>
      </c>
    </row>
    <row r="113" spans="1:17" x14ac:dyDescent="0.25">
      <c r="A113" s="17" t="s">
        <v>373</v>
      </c>
      <c r="B113" s="12" t="s">
        <v>104</v>
      </c>
      <c r="C113" s="17" t="s">
        <v>379</v>
      </c>
      <c r="E113">
        <v>2022</v>
      </c>
      <c r="F113" s="12" t="s">
        <v>105</v>
      </c>
      <c r="G113" s="12" t="s">
        <v>106</v>
      </c>
      <c r="H113" s="12" t="s">
        <v>227</v>
      </c>
      <c r="I113" s="1">
        <v>5112</v>
      </c>
      <c r="J113" s="12" t="s">
        <v>70</v>
      </c>
      <c r="K113" s="12" t="s">
        <v>107</v>
      </c>
      <c r="L113" s="2" t="e">
        <f>'D012'!#REF!</f>
        <v>#REF!</v>
      </c>
      <c r="O113" s="12" t="s">
        <v>113</v>
      </c>
      <c r="P113" s="12" t="s">
        <v>108</v>
      </c>
      <c r="Q113" s="1" t="s">
        <v>33</v>
      </c>
    </row>
  </sheetData>
  <mergeCells count="5">
    <mergeCell ref="A1:AA1"/>
    <mergeCell ref="B2:E2"/>
    <mergeCell ref="F2:G2"/>
    <mergeCell ref="H2:K2"/>
    <mergeCell ref="L2:AA2"/>
  </mergeCells>
  <dataValidations count="14">
    <dataValidation type="list" allowBlank="1" showInputMessage="1" showErrorMessage="1" sqref="K4 J6:J31996" xr:uid="{00000000-0002-0000-0800-000000000000}">
      <formula1>"WID,Account_Set_ID"</formula1>
    </dataValidation>
    <dataValidation type="list" allowBlank="1" showInputMessage="1" showErrorMessage="1" sqref="Y4" xr:uid="{00000000-0002-0000-0800-000001000000}">
      <formula1>"Object_Class_ID,WID"</formula1>
    </dataValidation>
    <dataValidation type="list" allowBlank="1" showInputMessage="1" showErrorMessage="1" sqref="X4 Z4:AA4" xr:uid="{00000000-0002-0000-0800-000002000000}">
      <formula1>"WID,Custom_Organization_Reference_ID"</formula1>
    </dataValidation>
    <dataValidation type="list" allowBlank="1" showInputMessage="1" showErrorMessage="1" sqref="W4" xr:uid="{00000000-0002-0000-0800-000003000000}">
      <formula1>"WID,Program_ID"</formula1>
    </dataValidation>
    <dataValidation type="list" allowBlank="1" showInputMessage="1" showErrorMessage="1" sqref="V4" xr:uid="{00000000-0002-0000-0800-000004000000}">
      <formula1>"WID,Project_ID"</formula1>
    </dataValidation>
    <dataValidation type="list" allowBlank="1" showInputMessage="1" showErrorMessage="1" sqref="U4" xr:uid="{00000000-0002-0000-0800-000005000000}">
      <formula1>"WID,Grant_ID"</formula1>
    </dataValidation>
    <dataValidation type="list" allowBlank="1" showInputMessage="1" showErrorMessage="1" sqref="T4" xr:uid="{00000000-0002-0000-0800-000006000000}">
      <formula1>"WID,Gift_Reference_ID"</formula1>
    </dataValidation>
    <dataValidation type="list" allowBlank="1" showInputMessage="1" showErrorMessage="1" sqref="S4" xr:uid="{00000000-0002-0000-0800-000007000000}">
      <formula1>"Revenue_Category_Hierarchy_ID,WID"</formula1>
    </dataValidation>
    <dataValidation type="list" allowBlank="1" showInputMessage="1" showErrorMessage="1" sqref="R4" xr:uid="{00000000-0002-0000-0800-000008000000}">
      <formula1>"WID,Spend_Category_ID"</formula1>
    </dataValidation>
    <dataValidation type="list" allowBlank="1" showInputMessage="1" showErrorMessage="1" sqref="Q4" xr:uid="{00000000-0002-0000-0800-000009000000}">
      <formula1>"WID,Resource_Category_Hierarchy_ID"</formula1>
    </dataValidation>
    <dataValidation type="list" allowBlank="1" showInputMessage="1" showErrorMessage="1" sqref="P4" xr:uid="{00000000-0002-0000-0800-00000A000000}">
      <formula1>"WID,Fund_ID"</formula1>
    </dataValidation>
    <dataValidation type="list" allowBlank="1" showInputMessage="1" showErrorMessage="1" sqref="O4" xr:uid="{00000000-0002-0000-0800-00000B000000}">
      <formula1>"WID,Cost_Center_Reference_ID"</formula1>
    </dataValidation>
    <dataValidation type="list" allowBlank="1" showInputMessage="1" showErrorMessage="1" sqref="H6:H31996" xr:uid="{00000000-0002-0000-0800-00000C000000}">
      <formula1>"WID,Ledger_Account_ID,Ledger_Account_Summary_ID"</formula1>
    </dataValidation>
    <dataValidation type="list" allowBlank="1" showInputMessage="1" showErrorMessage="1" sqref="F6:F31996" xr:uid="{00000000-0002-0000-0800-00000D000000}">
      <formula1>"WID,Award_Posting_Interval_ID,Fiscal_Posting_Interval_ID,Fiscal_Summary_Schedule_ID,Fiscal_Summary_Interval_ID"</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59"/>
  <sheetViews>
    <sheetView workbookViewId="0">
      <selection activeCell="W17" sqref="W17"/>
    </sheetView>
  </sheetViews>
  <sheetFormatPr defaultRowHeight="15" x14ac:dyDescent="0.25"/>
  <cols>
    <col min="1" max="2" width="23.42578125" customWidth="1"/>
  </cols>
  <sheetData>
    <row r="1" spans="1:2" ht="25.5" x14ac:dyDescent="0.25">
      <c r="A1" s="19" t="s">
        <v>445</v>
      </c>
      <c r="B1" s="19" t="s">
        <v>446</v>
      </c>
    </row>
    <row r="2" spans="1:2" ht="30" x14ac:dyDescent="0.25">
      <c r="A2" s="1" t="s">
        <v>220</v>
      </c>
      <c r="B2" s="1" t="s">
        <v>447</v>
      </c>
    </row>
    <row r="3" spans="1:2" x14ac:dyDescent="0.25">
      <c r="A3" s="1" t="s">
        <v>238</v>
      </c>
      <c r="B3" s="1" t="s">
        <v>448</v>
      </c>
    </row>
    <row r="4" spans="1:2" ht="30" x14ac:dyDescent="0.25">
      <c r="A4" s="1" t="s">
        <v>239</v>
      </c>
      <c r="B4" s="1" t="s">
        <v>448</v>
      </c>
    </row>
    <row r="5" spans="1:2" x14ac:dyDescent="0.25">
      <c r="A5" s="1" t="s">
        <v>241</v>
      </c>
      <c r="B5" s="1" t="s">
        <v>448</v>
      </c>
    </row>
    <row r="6" spans="1:2" x14ac:dyDescent="0.25">
      <c r="A6" s="1" t="s">
        <v>240</v>
      </c>
      <c r="B6" s="1" t="s">
        <v>448</v>
      </c>
    </row>
    <row r="7" spans="1:2" x14ac:dyDescent="0.25">
      <c r="A7" s="1" t="s">
        <v>49</v>
      </c>
      <c r="B7" s="1" t="s">
        <v>9</v>
      </c>
    </row>
    <row r="8" spans="1:2" ht="30" x14ac:dyDescent="0.25">
      <c r="A8" s="1" t="s">
        <v>50</v>
      </c>
      <c r="B8" s="1" t="s">
        <v>9</v>
      </c>
    </row>
    <row r="9" spans="1:2" x14ac:dyDescent="0.25">
      <c r="A9" s="1" t="s">
        <v>242</v>
      </c>
      <c r="B9" s="1" t="s">
        <v>9</v>
      </c>
    </row>
    <row r="10" spans="1:2" x14ac:dyDescent="0.25">
      <c r="A10" s="1" t="s">
        <v>215</v>
      </c>
      <c r="B10" s="1" t="s">
        <v>9</v>
      </c>
    </row>
    <row r="11" spans="1:2" x14ac:dyDescent="0.25">
      <c r="A11" s="1" t="s">
        <v>48</v>
      </c>
      <c r="B11" s="1" t="s">
        <v>9</v>
      </c>
    </row>
    <row r="12" spans="1:2" ht="45" x14ac:dyDescent="0.25">
      <c r="A12" s="1" t="s">
        <v>449</v>
      </c>
      <c r="B12" s="1" t="s">
        <v>450</v>
      </c>
    </row>
    <row r="13" spans="1:2" ht="30" x14ac:dyDescent="0.25">
      <c r="A13" s="1" t="s">
        <v>451</v>
      </c>
      <c r="B13" s="1" t="s">
        <v>450</v>
      </c>
    </row>
    <row r="14" spans="1:2" ht="30" x14ac:dyDescent="0.25">
      <c r="A14" s="1" t="s">
        <v>409</v>
      </c>
      <c r="B14" s="1" t="s">
        <v>214</v>
      </c>
    </row>
    <row r="15" spans="1:2" x14ac:dyDescent="0.25">
      <c r="A15" s="1" t="s">
        <v>452</v>
      </c>
      <c r="B15" s="1" t="s">
        <v>453</v>
      </c>
    </row>
    <row r="16" spans="1:2" ht="30" x14ac:dyDescent="0.25">
      <c r="A16" s="1" t="s">
        <v>454</v>
      </c>
      <c r="B16" s="1" t="s">
        <v>36</v>
      </c>
    </row>
    <row r="17" spans="1:2" ht="30" x14ac:dyDescent="0.25">
      <c r="A17" s="1" t="s">
        <v>179</v>
      </c>
      <c r="B17" s="1" t="s">
        <v>23</v>
      </c>
    </row>
    <row r="18" spans="1:2" x14ac:dyDescent="0.25">
      <c r="A18" s="1" t="s">
        <v>384</v>
      </c>
      <c r="B18" s="1" t="s">
        <v>14</v>
      </c>
    </row>
    <row r="19" spans="1:2" ht="30" x14ac:dyDescent="0.25">
      <c r="A19" s="1" t="s">
        <v>455</v>
      </c>
      <c r="B19" s="1" t="s">
        <v>15</v>
      </c>
    </row>
    <row r="20" spans="1:2" ht="30" x14ac:dyDescent="0.25">
      <c r="A20" s="1" t="s">
        <v>456</v>
      </c>
      <c r="B20" s="1" t="s">
        <v>36</v>
      </c>
    </row>
    <row r="21" spans="1:2" x14ac:dyDescent="0.25">
      <c r="A21" s="1" t="s">
        <v>438</v>
      </c>
      <c r="B21" s="1" t="s">
        <v>29</v>
      </c>
    </row>
    <row r="22" spans="1:2" x14ac:dyDescent="0.25">
      <c r="A22" s="1" t="s">
        <v>457</v>
      </c>
      <c r="B22" s="1" t="s">
        <v>29</v>
      </c>
    </row>
    <row r="23" spans="1:2" x14ac:dyDescent="0.25">
      <c r="A23" s="1" t="s">
        <v>458</v>
      </c>
      <c r="B23" s="1" t="s">
        <v>33</v>
      </c>
    </row>
    <row r="24" spans="1:2" x14ac:dyDescent="0.25">
      <c r="A24" s="1" t="s">
        <v>16</v>
      </c>
      <c r="B24" s="1" t="s">
        <v>16</v>
      </c>
    </row>
    <row r="25" spans="1:2" x14ac:dyDescent="0.25">
      <c r="A25" s="1" t="s">
        <v>407</v>
      </c>
      <c r="B25" s="1" t="s">
        <v>16</v>
      </c>
    </row>
    <row r="26" spans="1:2" x14ac:dyDescent="0.25">
      <c r="A26" s="1" t="s">
        <v>17</v>
      </c>
      <c r="B26" s="1" t="s">
        <v>17</v>
      </c>
    </row>
    <row r="27" spans="1:2" ht="30" x14ac:dyDescent="0.25">
      <c r="A27" s="1" t="s">
        <v>392</v>
      </c>
      <c r="B27" s="1" t="s">
        <v>24</v>
      </c>
    </row>
    <row r="28" spans="1:2" x14ac:dyDescent="0.25">
      <c r="A28" s="1" t="s">
        <v>459</v>
      </c>
      <c r="B28" s="1" t="s">
        <v>460</v>
      </c>
    </row>
    <row r="29" spans="1:2" ht="30" x14ac:dyDescent="0.25">
      <c r="A29" s="1" t="s">
        <v>461</v>
      </c>
      <c r="B29" s="1" t="s">
        <v>461</v>
      </c>
    </row>
    <row r="30" spans="1:2" ht="30" x14ac:dyDescent="0.25">
      <c r="A30" s="1" t="s">
        <v>462</v>
      </c>
      <c r="B30" s="1" t="s">
        <v>463</v>
      </c>
    </row>
    <row r="31" spans="1:2" ht="30" x14ac:dyDescent="0.25">
      <c r="A31" s="1" t="s">
        <v>464</v>
      </c>
      <c r="B31" s="1" t="s">
        <v>15</v>
      </c>
    </row>
    <row r="32" spans="1:2" x14ac:dyDescent="0.25">
      <c r="A32" s="1" t="s">
        <v>19</v>
      </c>
      <c r="B32" s="1" t="s">
        <v>19</v>
      </c>
    </row>
    <row r="33" spans="1:2" x14ac:dyDescent="0.25">
      <c r="A33" s="1" t="s">
        <v>465</v>
      </c>
      <c r="B33" s="1" t="s">
        <v>466</v>
      </c>
    </row>
    <row r="34" spans="1:2" x14ac:dyDescent="0.25">
      <c r="A34" s="1" t="s">
        <v>467</v>
      </c>
      <c r="B34" s="1" t="s">
        <v>468</v>
      </c>
    </row>
    <row r="35" spans="1:2" ht="30" x14ac:dyDescent="0.25">
      <c r="A35" s="1" t="s">
        <v>469</v>
      </c>
      <c r="B35" s="1" t="s">
        <v>463</v>
      </c>
    </row>
    <row r="36" spans="1:2" ht="30" x14ac:dyDescent="0.25">
      <c r="A36" s="1" t="s">
        <v>470</v>
      </c>
      <c r="B36" s="1" t="s">
        <v>15</v>
      </c>
    </row>
    <row r="37" spans="1:2" ht="30" x14ac:dyDescent="0.25">
      <c r="A37" s="1" t="s">
        <v>471</v>
      </c>
      <c r="B37" s="1" t="s">
        <v>15</v>
      </c>
    </row>
    <row r="38" spans="1:2" ht="30" x14ac:dyDescent="0.25">
      <c r="A38" s="1" t="s">
        <v>208</v>
      </c>
      <c r="B38" s="1" t="s">
        <v>34</v>
      </c>
    </row>
    <row r="39" spans="1:2" ht="30" x14ac:dyDescent="0.25">
      <c r="A39" s="1" t="s">
        <v>418</v>
      </c>
      <c r="B39" s="1" t="s">
        <v>36</v>
      </c>
    </row>
    <row r="40" spans="1:2" ht="30" x14ac:dyDescent="0.25">
      <c r="A40" s="1" t="s">
        <v>472</v>
      </c>
      <c r="B40" s="1" t="s">
        <v>36</v>
      </c>
    </row>
    <row r="41" spans="1:2" x14ac:dyDescent="0.25">
      <c r="A41" s="1" t="s">
        <v>473</v>
      </c>
      <c r="B41" s="1" t="s">
        <v>29</v>
      </c>
    </row>
    <row r="42" spans="1:2" ht="30" x14ac:dyDescent="0.25">
      <c r="A42" s="1" t="s">
        <v>474</v>
      </c>
      <c r="B42" s="1" t="s">
        <v>33</v>
      </c>
    </row>
    <row r="43" spans="1:2" ht="30" x14ac:dyDescent="0.25">
      <c r="A43" s="1" t="s">
        <v>475</v>
      </c>
      <c r="B43" s="1" t="s">
        <v>36</v>
      </c>
    </row>
    <row r="44" spans="1:2" ht="30" x14ac:dyDescent="0.25">
      <c r="A44" s="1" t="s">
        <v>389</v>
      </c>
      <c r="B44" s="1" t="s">
        <v>20</v>
      </c>
    </row>
    <row r="45" spans="1:2" ht="45" x14ac:dyDescent="0.25">
      <c r="A45" s="1" t="s">
        <v>394</v>
      </c>
      <c r="B45" s="1" t="s">
        <v>19</v>
      </c>
    </row>
    <row r="46" spans="1:2" x14ac:dyDescent="0.25">
      <c r="A46" s="1" t="s">
        <v>476</v>
      </c>
      <c r="B46" s="1" t="s">
        <v>453</v>
      </c>
    </row>
    <row r="47" spans="1:2" ht="30" x14ac:dyDescent="0.25">
      <c r="A47" s="1" t="s">
        <v>477</v>
      </c>
      <c r="B47" s="1" t="s">
        <v>478</v>
      </c>
    </row>
    <row r="48" spans="1:2" ht="30" x14ac:dyDescent="0.25">
      <c r="A48" s="1" t="s">
        <v>479</v>
      </c>
      <c r="B48" s="1" t="s">
        <v>463</v>
      </c>
    </row>
    <row r="49" spans="1:2" ht="30" x14ac:dyDescent="0.25">
      <c r="A49" s="1" t="s">
        <v>480</v>
      </c>
      <c r="B49" s="1" t="s">
        <v>15</v>
      </c>
    </row>
    <row r="50" spans="1:2" ht="30" x14ac:dyDescent="0.25">
      <c r="A50" s="1" t="s">
        <v>202</v>
      </c>
      <c r="B50" s="1" t="s">
        <v>36</v>
      </c>
    </row>
    <row r="51" spans="1:2" ht="30" x14ac:dyDescent="0.25">
      <c r="A51" s="1" t="s">
        <v>481</v>
      </c>
      <c r="B51" s="1" t="s">
        <v>463</v>
      </c>
    </row>
    <row r="52" spans="1:2" ht="30" x14ac:dyDescent="0.25">
      <c r="A52" s="1" t="s">
        <v>482</v>
      </c>
      <c r="B52" s="1" t="s">
        <v>15</v>
      </c>
    </row>
    <row r="53" spans="1:2" ht="45" x14ac:dyDescent="0.25">
      <c r="A53" s="1" t="s">
        <v>419</v>
      </c>
      <c r="B53" s="1" t="s">
        <v>214</v>
      </c>
    </row>
    <row r="54" spans="1:2" ht="30" x14ac:dyDescent="0.25">
      <c r="A54" s="1" t="s">
        <v>483</v>
      </c>
      <c r="B54" s="1" t="s">
        <v>36</v>
      </c>
    </row>
    <row r="55" spans="1:2" x14ac:dyDescent="0.25">
      <c r="A55" s="1" t="s">
        <v>484</v>
      </c>
      <c r="B55" s="1" t="s">
        <v>485</v>
      </c>
    </row>
    <row r="56" spans="1:2" ht="30" x14ac:dyDescent="0.25">
      <c r="A56" s="1" t="s">
        <v>486</v>
      </c>
      <c r="B56" s="1" t="s">
        <v>10</v>
      </c>
    </row>
    <row r="57" spans="1:2" ht="30" x14ac:dyDescent="0.25">
      <c r="A57" s="1" t="s">
        <v>487</v>
      </c>
      <c r="B57" s="1" t="s">
        <v>10</v>
      </c>
    </row>
    <row r="58" spans="1:2" x14ac:dyDescent="0.25">
      <c r="A58" s="1" t="s">
        <v>488</v>
      </c>
      <c r="B58" s="1" t="s">
        <v>468</v>
      </c>
    </row>
    <row r="59" spans="1:2" x14ac:dyDescent="0.25">
      <c r="A59" s="1" t="s">
        <v>437</v>
      </c>
      <c r="B59" s="1" t="s">
        <v>489</v>
      </c>
    </row>
    <row r="60" spans="1:2" x14ac:dyDescent="0.25">
      <c r="A60" s="1" t="s">
        <v>490</v>
      </c>
      <c r="B60" s="1" t="s">
        <v>453</v>
      </c>
    </row>
    <row r="61" spans="1:2" ht="30" x14ac:dyDescent="0.25">
      <c r="A61" s="1" t="s">
        <v>491</v>
      </c>
      <c r="B61" s="1" t="s">
        <v>463</v>
      </c>
    </row>
    <row r="62" spans="1:2" ht="30" x14ac:dyDescent="0.25">
      <c r="A62" s="1" t="s">
        <v>492</v>
      </c>
      <c r="B62" s="1" t="s">
        <v>15</v>
      </c>
    </row>
    <row r="63" spans="1:2" x14ac:dyDescent="0.25">
      <c r="A63" s="1" t="s">
        <v>443</v>
      </c>
      <c r="B63" s="1" t="s">
        <v>20</v>
      </c>
    </row>
    <row r="64" spans="1:2" x14ac:dyDescent="0.25">
      <c r="A64" s="1" t="s">
        <v>493</v>
      </c>
      <c r="B64" s="1" t="s">
        <v>19</v>
      </c>
    </row>
    <row r="65" spans="1:2" ht="30" x14ac:dyDescent="0.25">
      <c r="A65" s="1" t="s">
        <v>494</v>
      </c>
      <c r="B65" s="1" t="s">
        <v>15</v>
      </c>
    </row>
    <row r="66" spans="1:2" x14ac:dyDescent="0.25">
      <c r="A66" s="1" t="s">
        <v>495</v>
      </c>
      <c r="B66" s="1" t="s">
        <v>24</v>
      </c>
    </row>
    <row r="67" spans="1:2" ht="60" x14ac:dyDescent="0.25">
      <c r="A67" s="1" t="s">
        <v>496</v>
      </c>
      <c r="B67" s="1" t="s">
        <v>32</v>
      </c>
    </row>
    <row r="68" spans="1:2" ht="30" x14ac:dyDescent="0.25">
      <c r="A68" s="1" t="s">
        <v>387</v>
      </c>
      <c r="B68" s="1" t="s">
        <v>466</v>
      </c>
    </row>
    <row r="69" spans="1:2" x14ac:dyDescent="0.25">
      <c r="A69" s="1" t="s">
        <v>412</v>
      </c>
      <c r="B69" s="1" t="s">
        <v>29</v>
      </c>
    </row>
    <row r="70" spans="1:2" x14ac:dyDescent="0.25">
      <c r="A70" s="1" t="s">
        <v>497</v>
      </c>
      <c r="B70" s="1" t="s">
        <v>29</v>
      </c>
    </row>
    <row r="71" spans="1:2" ht="30" x14ac:dyDescent="0.25">
      <c r="A71" s="1" t="s">
        <v>422</v>
      </c>
      <c r="B71" s="1" t="s">
        <v>33</v>
      </c>
    </row>
    <row r="72" spans="1:2" x14ac:dyDescent="0.25">
      <c r="A72" s="1" t="s">
        <v>498</v>
      </c>
      <c r="B72" s="1" t="s">
        <v>453</v>
      </c>
    </row>
    <row r="73" spans="1:2" ht="30" x14ac:dyDescent="0.25">
      <c r="A73" s="1" t="s">
        <v>499</v>
      </c>
      <c r="B73" s="1" t="s">
        <v>463</v>
      </c>
    </row>
    <row r="74" spans="1:2" ht="30" x14ac:dyDescent="0.25">
      <c r="A74" s="1" t="s">
        <v>500</v>
      </c>
      <c r="B74" s="1" t="s">
        <v>15</v>
      </c>
    </row>
    <row r="75" spans="1:2" x14ac:dyDescent="0.25">
      <c r="A75" s="1" t="s">
        <v>501</v>
      </c>
      <c r="B75" s="1" t="s">
        <v>29</v>
      </c>
    </row>
    <row r="76" spans="1:2" x14ac:dyDescent="0.25">
      <c r="A76" s="1" t="s">
        <v>502</v>
      </c>
      <c r="B76" s="1" t="s">
        <v>503</v>
      </c>
    </row>
    <row r="77" spans="1:2" x14ac:dyDescent="0.25">
      <c r="A77" s="1" t="s">
        <v>504</v>
      </c>
      <c r="B77" s="1" t="s">
        <v>29</v>
      </c>
    </row>
    <row r="78" spans="1:2" ht="30" x14ac:dyDescent="0.25">
      <c r="A78" s="1" t="s">
        <v>405</v>
      </c>
      <c r="B78" s="1" t="s">
        <v>36</v>
      </c>
    </row>
    <row r="79" spans="1:2" ht="30" x14ac:dyDescent="0.25">
      <c r="A79" s="1" t="s">
        <v>197</v>
      </c>
      <c r="B79" s="1" t="s">
        <v>36</v>
      </c>
    </row>
    <row r="80" spans="1:2" x14ac:dyDescent="0.25">
      <c r="A80" s="1" t="s">
        <v>505</v>
      </c>
      <c r="B80" s="1" t="s">
        <v>466</v>
      </c>
    </row>
    <row r="81" spans="1:2" ht="30" x14ac:dyDescent="0.25">
      <c r="A81" s="1" t="s">
        <v>402</v>
      </c>
      <c r="B81" s="1" t="s">
        <v>36</v>
      </c>
    </row>
    <row r="82" spans="1:2" x14ac:dyDescent="0.25">
      <c r="A82" s="1" t="s">
        <v>506</v>
      </c>
      <c r="B82" s="1" t="s">
        <v>460</v>
      </c>
    </row>
    <row r="83" spans="1:2" x14ac:dyDescent="0.25">
      <c r="A83" s="1" t="s">
        <v>507</v>
      </c>
      <c r="B83" s="1" t="s">
        <v>29</v>
      </c>
    </row>
    <row r="84" spans="1:2" ht="30" x14ac:dyDescent="0.25">
      <c r="A84" s="1" t="s">
        <v>508</v>
      </c>
      <c r="B84" s="1" t="s">
        <v>36</v>
      </c>
    </row>
    <row r="85" spans="1:2" ht="30" x14ac:dyDescent="0.25">
      <c r="A85" s="1" t="s">
        <v>509</v>
      </c>
      <c r="B85" s="1" t="s">
        <v>36</v>
      </c>
    </row>
    <row r="86" spans="1:2" ht="30" x14ac:dyDescent="0.25">
      <c r="A86" s="1" t="s">
        <v>399</v>
      </c>
      <c r="B86" s="1" t="s">
        <v>36</v>
      </c>
    </row>
    <row r="87" spans="1:2" ht="30" x14ac:dyDescent="0.25">
      <c r="A87" s="1" t="s">
        <v>510</v>
      </c>
      <c r="B87" s="1" t="s">
        <v>463</v>
      </c>
    </row>
    <row r="88" spans="1:2" ht="30" x14ac:dyDescent="0.25">
      <c r="A88" s="1" t="s">
        <v>511</v>
      </c>
      <c r="B88" s="1" t="s">
        <v>15</v>
      </c>
    </row>
    <row r="89" spans="1:2" ht="30" x14ac:dyDescent="0.25">
      <c r="A89" s="1" t="s">
        <v>512</v>
      </c>
      <c r="B89" s="1" t="s">
        <v>15</v>
      </c>
    </row>
    <row r="90" spans="1:2" ht="30" x14ac:dyDescent="0.25">
      <c r="A90" s="1" t="s">
        <v>513</v>
      </c>
      <c r="B90" s="1" t="s">
        <v>514</v>
      </c>
    </row>
    <row r="91" spans="1:2" x14ac:dyDescent="0.25">
      <c r="A91" s="1" t="s">
        <v>515</v>
      </c>
      <c r="B91" s="1" t="s">
        <v>29</v>
      </c>
    </row>
    <row r="92" spans="1:2" ht="30" x14ac:dyDescent="0.25">
      <c r="A92" s="1" t="s">
        <v>516</v>
      </c>
      <c r="B92" s="1" t="s">
        <v>36</v>
      </c>
    </row>
    <row r="93" spans="1:2" ht="30" x14ac:dyDescent="0.25">
      <c r="A93" s="1" t="s">
        <v>517</v>
      </c>
      <c r="B93" s="1" t="s">
        <v>450</v>
      </c>
    </row>
    <row r="94" spans="1:2" ht="30" x14ac:dyDescent="0.25">
      <c r="A94" s="1" t="s">
        <v>518</v>
      </c>
      <c r="B94" s="1" t="s">
        <v>450</v>
      </c>
    </row>
    <row r="95" spans="1:2" ht="45" x14ac:dyDescent="0.25">
      <c r="A95" s="1" t="s">
        <v>177</v>
      </c>
      <c r="B95" s="1" t="s">
        <v>214</v>
      </c>
    </row>
    <row r="96" spans="1:2" x14ac:dyDescent="0.25">
      <c r="A96" s="1" t="s">
        <v>182</v>
      </c>
      <c r="B96" s="1" t="s">
        <v>214</v>
      </c>
    </row>
    <row r="97" spans="1:2" x14ac:dyDescent="0.25">
      <c r="A97" s="1" t="s">
        <v>400</v>
      </c>
      <c r="B97" s="1" t="s">
        <v>214</v>
      </c>
    </row>
    <row r="98" spans="1:2" x14ac:dyDescent="0.25">
      <c r="A98" s="1" t="s">
        <v>519</v>
      </c>
      <c r="B98" s="1" t="s">
        <v>519</v>
      </c>
    </row>
    <row r="99" spans="1:2" ht="30" x14ac:dyDescent="0.25">
      <c r="A99" s="1" t="s">
        <v>216</v>
      </c>
      <c r="B99" s="1" t="s">
        <v>447</v>
      </c>
    </row>
    <row r="100" spans="1:2" ht="30" x14ac:dyDescent="0.25">
      <c r="A100" s="1" t="s">
        <v>47</v>
      </c>
      <c r="B100" s="1" t="s">
        <v>9</v>
      </c>
    </row>
    <row r="101" spans="1:2" ht="30" x14ac:dyDescent="0.25">
      <c r="A101" s="1" t="s">
        <v>248</v>
      </c>
      <c r="B101" s="1" t="s">
        <v>447</v>
      </c>
    </row>
    <row r="102" spans="1:2" x14ac:dyDescent="0.25">
      <c r="A102" s="1" t="s">
        <v>431</v>
      </c>
      <c r="B102" s="1" t="s">
        <v>520</v>
      </c>
    </row>
    <row r="103" spans="1:2" x14ac:dyDescent="0.25">
      <c r="A103" s="1" t="s">
        <v>383</v>
      </c>
      <c r="B103" s="1" t="s">
        <v>521</v>
      </c>
    </row>
    <row r="104" spans="1:2" x14ac:dyDescent="0.25">
      <c r="A104" s="1" t="s">
        <v>439</v>
      </c>
      <c r="B104" s="1" t="s">
        <v>521</v>
      </c>
    </row>
    <row r="105" spans="1:2" x14ac:dyDescent="0.25">
      <c r="A105" s="1" t="s">
        <v>396</v>
      </c>
      <c r="B105" s="1" t="s">
        <v>521</v>
      </c>
    </row>
    <row r="106" spans="1:2" ht="30" x14ac:dyDescent="0.25">
      <c r="A106" s="1" t="s">
        <v>391</v>
      </c>
      <c r="B106" s="1" t="s">
        <v>521</v>
      </c>
    </row>
    <row r="107" spans="1:2" ht="30" x14ac:dyDescent="0.25">
      <c r="A107" s="1" t="s">
        <v>522</v>
      </c>
      <c r="B107" s="1" t="s">
        <v>521</v>
      </c>
    </row>
    <row r="108" spans="1:2" ht="30" x14ac:dyDescent="0.25">
      <c r="A108" s="1" t="s">
        <v>388</v>
      </c>
      <c r="B108" s="1" t="s">
        <v>282</v>
      </c>
    </row>
    <row r="109" spans="1:2" x14ac:dyDescent="0.25">
      <c r="A109" s="1" t="s">
        <v>183</v>
      </c>
      <c r="B109" s="1" t="s">
        <v>222</v>
      </c>
    </row>
    <row r="110" spans="1:2" x14ac:dyDescent="0.25">
      <c r="A110" s="1" t="s">
        <v>421</v>
      </c>
      <c r="B110" s="1" t="s">
        <v>283</v>
      </c>
    </row>
    <row r="111" spans="1:2" ht="30" x14ac:dyDescent="0.25">
      <c r="A111" s="1" t="s">
        <v>411</v>
      </c>
      <c r="B111" s="1" t="s">
        <v>36</v>
      </c>
    </row>
    <row r="112" spans="1:2" ht="30" x14ac:dyDescent="0.25">
      <c r="A112" s="1" t="s">
        <v>165</v>
      </c>
      <c r="B112" s="1" t="s">
        <v>36</v>
      </c>
    </row>
    <row r="113" spans="1:2" ht="30" x14ac:dyDescent="0.25">
      <c r="A113" s="1" t="s">
        <v>523</v>
      </c>
      <c r="B113" s="1" t="s">
        <v>23</v>
      </c>
    </row>
    <row r="114" spans="1:2" ht="30" x14ac:dyDescent="0.25">
      <c r="A114" s="1" t="s">
        <v>524</v>
      </c>
      <c r="B114" s="1" t="s">
        <v>36</v>
      </c>
    </row>
    <row r="115" spans="1:2" x14ac:dyDescent="0.25">
      <c r="A115" s="1" t="s">
        <v>489</v>
      </c>
      <c r="B115" s="1" t="s">
        <v>33</v>
      </c>
    </row>
    <row r="116" spans="1:2" x14ac:dyDescent="0.25">
      <c r="A116" s="1" t="s">
        <v>525</v>
      </c>
      <c r="B116" s="1" t="s">
        <v>20</v>
      </c>
    </row>
    <row r="117" spans="1:2" x14ac:dyDescent="0.25">
      <c r="A117" s="1" t="s">
        <v>526</v>
      </c>
      <c r="B117" s="1" t="s">
        <v>466</v>
      </c>
    </row>
    <row r="118" spans="1:2" ht="30" x14ac:dyDescent="0.25">
      <c r="A118" s="1" t="s">
        <v>527</v>
      </c>
      <c r="B118" s="1" t="s">
        <v>36</v>
      </c>
    </row>
    <row r="119" spans="1:2" ht="30" x14ac:dyDescent="0.25">
      <c r="A119" s="1" t="s">
        <v>528</v>
      </c>
      <c r="B119" s="1" t="s">
        <v>463</v>
      </c>
    </row>
    <row r="120" spans="1:2" ht="30" x14ac:dyDescent="0.25">
      <c r="A120" s="1" t="s">
        <v>529</v>
      </c>
      <c r="B120" s="1" t="s">
        <v>478</v>
      </c>
    </row>
    <row r="121" spans="1:2" x14ac:dyDescent="0.25">
      <c r="A121" s="1" t="s">
        <v>191</v>
      </c>
      <c r="B121" s="1" t="s">
        <v>222</v>
      </c>
    </row>
    <row r="122" spans="1:2" x14ac:dyDescent="0.25">
      <c r="A122" s="1" t="s">
        <v>424</v>
      </c>
      <c r="B122" s="1" t="s">
        <v>283</v>
      </c>
    </row>
    <row r="123" spans="1:2" ht="30" x14ac:dyDescent="0.25">
      <c r="A123" s="1" t="s">
        <v>530</v>
      </c>
      <c r="B123" s="1" t="s">
        <v>531</v>
      </c>
    </row>
    <row r="124" spans="1:2" ht="30" x14ac:dyDescent="0.25">
      <c r="A124" s="1" t="s">
        <v>532</v>
      </c>
      <c r="B124" s="1" t="s">
        <v>466</v>
      </c>
    </row>
    <row r="125" spans="1:2" x14ac:dyDescent="0.25">
      <c r="A125" s="1" t="s">
        <v>533</v>
      </c>
      <c r="B125" s="1" t="s">
        <v>29</v>
      </c>
    </row>
    <row r="126" spans="1:2" ht="30" x14ac:dyDescent="0.25">
      <c r="A126" s="1" t="s">
        <v>534</v>
      </c>
      <c r="B126" s="1" t="s">
        <v>36</v>
      </c>
    </row>
    <row r="127" spans="1:2" ht="30" x14ac:dyDescent="0.25">
      <c r="A127" s="1" t="s">
        <v>535</v>
      </c>
      <c r="B127" s="1" t="s">
        <v>463</v>
      </c>
    </row>
    <row r="128" spans="1:2" ht="30" x14ac:dyDescent="0.25">
      <c r="A128" s="1" t="s">
        <v>536</v>
      </c>
      <c r="B128" s="1" t="s">
        <v>478</v>
      </c>
    </row>
    <row r="129" spans="1:2" ht="30" x14ac:dyDescent="0.25">
      <c r="A129" s="1" t="s">
        <v>537</v>
      </c>
      <c r="B129" s="1" t="s">
        <v>538</v>
      </c>
    </row>
    <row r="130" spans="1:2" x14ac:dyDescent="0.25">
      <c r="A130" s="1" t="s">
        <v>539</v>
      </c>
      <c r="B130" s="1" t="s">
        <v>539</v>
      </c>
    </row>
    <row r="131" spans="1:2" ht="30" x14ac:dyDescent="0.25">
      <c r="A131" s="1" t="s">
        <v>540</v>
      </c>
      <c r="B131" s="1" t="s">
        <v>540</v>
      </c>
    </row>
    <row r="132" spans="1:2" ht="30" x14ac:dyDescent="0.25">
      <c r="A132" s="1" t="s">
        <v>541</v>
      </c>
      <c r="B132" s="1" t="s">
        <v>541</v>
      </c>
    </row>
    <row r="133" spans="1:2" ht="30" x14ac:dyDescent="0.25">
      <c r="A133" s="1" t="s">
        <v>150</v>
      </c>
      <c r="B133" s="1" t="s">
        <v>24</v>
      </c>
    </row>
    <row r="134" spans="1:2" ht="30" x14ac:dyDescent="0.25">
      <c r="A134" s="1" t="s">
        <v>204</v>
      </c>
      <c r="B134" s="1" t="s">
        <v>23</v>
      </c>
    </row>
    <row r="135" spans="1:2" x14ac:dyDescent="0.25">
      <c r="A135" s="1" t="s">
        <v>170</v>
      </c>
      <c r="B135" s="1" t="s">
        <v>33</v>
      </c>
    </row>
    <row r="136" spans="1:2" x14ac:dyDescent="0.25">
      <c r="A136" s="1" t="s">
        <v>542</v>
      </c>
      <c r="B136" s="1" t="s">
        <v>29</v>
      </c>
    </row>
    <row r="137" spans="1:2" ht="30" x14ac:dyDescent="0.25">
      <c r="A137" s="1" t="s">
        <v>425</v>
      </c>
      <c r="B137" s="1" t="s">
        <v>36</v>
      </c>
    </row>
    <row r="138" spans="1:2" ht="30" x14ac:dyDescent="0.25">
      <c r="A138" s="1" t="s">
        <v>398</v>
      </c>
      <c r="B138" s="1" t="s">
        <v>23</v>
      </c>
    </row>
    <row r="139" spans="1:2" ht="30" x14ac:dyDescent="0.25">
      <c r="A139" s="1" t="s">
        <v>543</v>
      </c>
      <c r="B139" s="1" t="s">
        <v>32</v>
      </c>
    </row>
    <row r="140" spans="1:2" ht="30" x14ac:dyDescent="0.25">
      <c r="A140" s="1" t="s">
        <v>544</v>
      </c>
      <c r="B140" s="1" t="s">
        <v>463</v>
      </c>
    </row>
    <row r="141" spans="1:2" ht="30" x14ac:dyDescent="0.25">
      <c r="A141" s="1" t="s">
        <v>420</v>
      </c>
      <c r="B141" s="1" t="s">
        <v>32</v>
      </c>
    </row>
    <row r="142" spans="1:2" x14ac:dyDescent="0.25">
      <c r="A142" s="1" t="s">
        <v>167</v>
      </c>
      <c r="B142" s="1" t="s">
        <v>26</v>
      </c>
    </row>
    <row r="143" spans="1:2" x14ac:dyDescent="0.25">
      <c r="A143" s="1" t="s">
        <v>545</v>
      </c>
      <c r="B143" s="1" t="s">
        <v>546</v>
      </c>
    </row>
    <row r="144" spans="1:2" ht="30" x14ac:dyDescent="0.25">
      <c r="A144" s="1" t="s">
        <v>547</v>
      </c>
      <c r="B144" s="1" t="s">
        <v>36</v>
      </c>
    </row>
    <row r="145" spans="1:2" ht="30" x14ac:dyDescent="0.25">
      <c r="A145" s="1" t="s">
        <v>548</v>
      </c>
      <c r="B145" s="1" t="s">
        <v>463</v>
      </c>
    </row>
    <row r="146" spans="1:2" ht="30" x14ac:dyDescent="0.25">
      <c r="A146" s="1" t="s">
        <v>549</v>
      </c>
      <c r="B146" s="1" t="s">
        <v>15</v>
      </c>
    </row>
    <row r="147" spans="1:2" x14ac:dyDescent="0.25">
      <c r="A147" s="1" t="s">
        <v>550</v>
      </c>
      <c r="B147" s="1" t="s">
        <v>489</v>
      </c>
    </row>
    <row r="148" spans="1:2" ht="30" x14ac:dyDescent="0.25">
      <c r="A148" s="1" t="s">
        <v>551</v>
      </c>
      <c r="B148" s="1" t="s">
        <v>23</v>
      </c>
    </row>
    <row r="149" spans="1:2" ht="45" x14ac:dyDescent="0.25">
      <c r="A149" s="1" t="s">
        <v>552</v>
      </c>
      <c r="B149" s="1" t="s">
        <v>15</v>
      </c>
    </row>
    <row r="150" spans="1:2" ht="30" x14ac:dyDescent="0.25">
      <c r="A150" s="1" t="s">
        <v>553</v>
      </c>
      <c r="B150" s="1" t="s">
        <v>463</v>
      </c>
    </row>
    <row r="151" spans="1:2" ht="30" x14ac:dyDescent="0.25">
      <c r="A151" s="1" t="s">
        <v>410</v>
      </c>
      <c r="B151" s="1" t="s">
        <v>36</v>
      </c>
    </row>
    <row r="152" spans="1:2" ht="30" x14ac:dyDescent="0.25">
      <c r="A152" s="1" t="s">
        <v>554</v>
      </c>
      <c r="B152" s="1" t="s">
        <v>31</v>
      </c>
    </row>
    <row r="153" spans="1:2" ht="30" x14ac:dyDescent="0.25">
      <c r="A153" s="1" t="s">
        <v>555</v>
      </c>
      <c r="B153" s="1" t="s">
        <v>36</v>
      </c>
    </row>
    <row r="154" spans="1:2" ht="30" x14ac:dyDescent="0.25">
      <c r="A154" s="1" t="s">
        <v>556</v>
      </c>
      <c r="B154" s="1" t="s">
        <v>557</v>
      </c>
    </row>
    <row r="155" spans="1:2" ht="30" x14ac:dyDescent="0.25">
      <c r="A155" s="1" t="s">
        <v>558</v>
      </c>
      <c r="B155" s="1" t="s">
        <v>36</v>
      </c>
    </row>
    <row r="156" spans="1:2" ht="30" x14ac:dyDescent="0.25">
      <c r="A156" s="1" t="s">
        <v>415</v>
      </c>
      <c r="B156" s="1" t="s">
        <v>19</v>
      </c>
    </row>
    <row r="157" spans="1:2" ht="30" x14ac:dyDescent="0.25">
      <c r="A157" s="1" t="s">
        <v>559</v>
      </c>
      <c r="B157" s="1" t="s">
        <v>33</v>
      </c>
    </row>
    <row r="158" spans="1:2" x14ac:dyDescent="0.25">
      <c r="A158" s="1" t="s">
        <v>560</v>
      </c>
      <c r="B158" s="1" t="s">
        <v>561</v>
      </c>
    </row>
    <row r="159" spans="1:2" ht="30" x14ac:dyDescent="0.25">
      <c r="A159" s="1" t="s">
        <v>562</v>
      </c>
      <c r="B159" s="1" t="s">
        <v>478</v>
      </c>
    </row>
    <row r="160" spans="1:2" ht="30" x14ac:dyDescent="0.25">
      <c r="A160" s="1" t="s">
        <v>563</v>
      </c>
      <c r="B160" s="1" t="s">
        <v>478</v>
      </c>
    </row>
    <row r="161" spans="1:2" ht="30" x14ac:dyDescent="0.25">
      <c r="A161" s="1" t="s">
        <v>564</v>
      </c>
      <c r="B161" s="1" t="s">
        <v>463</v>
      </c>
    </row>
    <row r="162" spans="1:2" ht="30" x14ac:dyDescent="0.25">
      <c r="A162" s="1" t="s">
        <v>565</v>
      </c>
      <c r="B162" s="1" t="s">
        <v>15</v>
      </c>
    </row>
    <row r="163" spans="1:2" ht="30" x14ac:dyDescent="0.25">
      <c r="A163" s="1" t="s">
        <v>566</v>
      </c>
      <c r="B163" s="1" t="s">
        <v>463</v>
      </c>
    </row>
    <row r="164" spans="1:2" ht="30" x14ac:dyDescent="0.25">
      <c r="A164" s="1" t="s">
        <v>567</v>
      </c>
      <c r="B164" s="1" t="s">
        <v>15</v>
      </c>
    </row>
    <row r="165" spans="1:2" x14ac:dyDescent="0.25">
      <c r="A165" s="1" t="s">
        <v>382</v>
      </c>
      <c r="B165" s="1" t="s">
        <v>14</v>
      </c>
    </row>
    <row r="166" spans="1:2" x14ac:dyDescent="0.25">
      <c r="A166" s="1" t="s">
        <v>162</v>
      </c>
      <c r="B166" s="1" t="s">
        <v>29</v>
      </c>
    </row>
    <row r="167" spans="1:2" x14ac:dyDescent="0.25">
      <c r="A167" s="1" t="s">
        <v>27</v>
      </c>
      <c r="B167" s="1" t="s">
        <v>27</v>
      </c>
    </row>
    <row r="168" spans="1:2" ht="30" x14ac:dyDescent="0.25">
      <c r="A168" s="1" t="s">
        <v>568</v>
      </c>
      <c r="B168" s="1" t="s">
        <v>466</v>
      </c>
    </row>
    <row r="169" spans="1:2" ht="30" x14ac:dyDescent="0.25">
      <c r="A169" s="1" t="s">
        <v>442</v>
      </c>
      <c r="B169" s="1" t="s">
        <v>36</v>
      </c>
    </row>
    <row r="170" spans="1:2" ht="30" x14ac:dyDescent="0.25">
      <c r="A170" s="1" t="s">
        <v>569</v>
      </c>
      <c r="B170" s="1" t="s">
        <v>463</v>
      </c>
    </row>
    <row r="171" spans="1:2" x14ac:dyDescent="0.25">
      <c r="A171" s="1" t="s">
        <v>570</v>
      </c>
      <c r="B171" s="1" t="s">
        <v>29</v>
      </c>
    </row>
    <row r="172" spans="1:2" x14ac:dyDescent="0.25">
      <c r="A172" s="1" t="s">
        <v>571</v>
      </c>
      <c r="B172" s="1" t="s">
        <v>30</v>
      </c>
    </row>
    <row r="173" spans="1:2" ht="30" x14ac:dyDescent="0.25">
      <c r="A173" s="1" t="s">
        <v>395</v>
      </c>
      <c r="B173" s="1" t="s">
        <v>30</v>
      </c>
    </row>
    <row r="174" spans="1:2" x14ac:dyDescent="0.25">
      <c r="A174" s="1" t="s">
        <v>433</v>
      </c>
      <c r="B174" s="1" t="s">
        <v>30</v>
      </c>
    </row>
    <row r="175" spans="1:2" x14ac:dyDescent="0.25">
      <c r="A175" s="1" t="s">
        <v>435</v>
      </c>
      <c r="B175" s="1" t="s">
        <v>30</v>
      </c>
    </row>
    <row r="176" spans="1:2" x14ac:dyDescent="0.25">
      <c r="A176" s="1" t="s">
        <v>189</v>
      </c>
      <c r="B176" s="1" t="s">
        <v>30</v>
      </c>
    </row>
    <row r="177" spans="1:2" x14ac:dyDescent="0.25">
      <c r="A177" s="1" t="s">
        <v>572</v>
      </c>
      <c r="B177" s="1" t="s">
        <v>30</v>
      </c>
    </row>
    <row r="178" spans="1:2" x14ac:dyDescent="0.25">
      <c r="A178" s="1" t="s">
        <v>573</v>
      </c>
      <c r="B178" s="1" t="s">
        <v>30</v>
      </c>
    </row>
    <row r="179" spans="1:2" ht="30" x14ac:dyDescent="0.25">
      <c r="A179" s="1" t="s">
        <v>574</v>
      </c>
      <c r="B179" s="1" t="s">
        <v>30</v>
      </c>
    </row>
    <row r="180" spans="1:2" ht="30" x14ac:dyDescent="0.25">
      <c r="A180" s="1" t="s">
        <v>575</v>
      </c>
      <c r="B180" s="1" t="s">
        <v>30</v>
      </c>
    </row>
    <row r="181" spans="1:2" ht="30" x14ac:dyDescent="0.25">
      <c r="A181" s="1" t="s">
        <v>576</v>
      </c>
      <c r="B181" s="1" t="s">
        <v>20</v>
      </c>
    </row>
    <row r="182" spans="1:2" ht="30" x14ac:dyDescent="0.25">
      <c r="A182" s="1" t="s">
        <v>577</v>
      </c>
      <c r="B182" s="1" t="s">
        <v>20</v>
      </c>
    </row>
    <row r="183" spans="1:2" ht="30" x14ac:dyDescent="0.25">
      <c r="A183" s="1" t="s">
        <v>578</v>
      </c>
      <c r="B183" s="1" t="s">
        <v>20</v>
      </c>
    </row>
    <row r="184" spans="1:2" ht="30" x14ac:dyDescent="0.25">
      <c r="A184" s="1" t="s">
        <v>579</v>
      </c>
      <c r="B184" s="1" t="s">
        <v>20</v>
      </c>
    </row>
    <row r="185" spans="1:2" ht="30" x14ac:dyDescent="0.25">
      <c r="A185" s="1" t="s">
        <v>580</v>
      </c>
      <c r="B185" s="1" t="s">
        <v>31</v>
      </c>
    </row>
    <row r="186" spans="1:2" ht="30" x14ac:dyDescent="0.25">
      <c r="A186" s="1" t="s">
        <v>581</v>
      </c>
      <c r="B186" s="1" t="s">
        <v>23</v>
      </c>
    </row>
    <row r="187" spans="1:2" ht="30" x14ac:dyDescent="0.25">
      <c r="A187" s="1" t="s">
        <v>582</v>
      </c>
      <c r="B187" s="1" t="s">
        <v>463</v>
      </c>
    </row>
    <row r="188" spans="1:2" ht="30" x14ac:dyDescent="0.25">
      <c r="A188" s="1" t="s">
        <v>583</v>
      </c>
      <c r="B188" s="1" t="s">
        <v>15</v>
      </c>
    </row>
    <row r="189" spans="1:2" ht="30" x14ac:dyDescent="0.25">
      <c r="A189" s="1" t="s">
        <v>584</v>
      </c>
      <c r="B189" s="1" t="s">
        <v>32</v>
      </c>
    </row>
    <row r="190" spans="1:2" ht="30" x14ac:dyDescent="0.25">
      <c r="A190" s="1" t="s">
        <v>585</v>
      </c>
      <c r="B190" s="1" t="s">
        <v>463</v>
      </c>
    </row>
    <row r="191" spans="1:2" ht="30" x14ac:dyDescent="0.25">
      <c r="A191" s="1" t="s">
        <v>586</v>
      </c>
      <c r="B191" s="1" t="s">
        <v>463</v>
      </c>
    </row>
    <row r="192" spans="1:2" ht="30" x14ac:dyDescent="0.25">
      <c r="A192" s="1" t="s">
        <v>587</v>
      </c>
      <c r="B192" s="1" t="s">
        <v>15</v>
      </c>
    </row>
    <row r="193" spans="1:2" ht="30" x14ac:dyDescent="0.25">
      <c r="A193" s="1" t="s">
        <v>588</v>
      </c>
      <c r="B193" s="1" t="s">
        <v>36</v>
      </c>
    </row>
    <row r="194" spans="1:2" ht="30" x14ac:dyDescent="0.25">
      <c r="A194" s="1" t="s">
        <v>589</v>
      </c>
      <c r="B194" s="1" t="s">
        <v>36</v>
      </c>
    </row>
    <row r="195" spans="1:2" ht="45" x14ac:dyDescent="0.25">
      <c r="A195" s="1" t="s">
        <v>199</v>
      </c>
      <c r="B195" s="1" t="s">
        <v>222</v>
      </c>
    </row>
    <row r="196" spans="1:2" ht="45" x14ac:dyDescent="0.25">
      <c r="A196" s="1" t="s">
        <v>417</v>
      </c>
      <c r="B196" s="1" t="s">
        <v>283</v>
      </c>
    </row>
    <row r="197" spans="1:2" x14ac:dyDescent="0.25">
      <c r="A197" s="1" t="s">
        <v>590</v>
      </c>
      <c r="B197" s="1" t="s">
        <v>20</v>
      </c>
    </row>
    <row r="198" spans="1:2" ht="30" x14ac:dyDescent="0.25">
      <c r="A198" s="1" t="s">
        <v>591</v>
      </c>
      <c r="B198" s="1" t="s">
        <v>15</v>
      </c>
    </row>
    <row r="199" spans="1:2" ht="30" x14ac:dyDescent="0.25">
      <c r="A199" s="1" t="s">
        <v>243</v>
      </c>
      <c r="B199" s="1" t="s">
        <v>557</v>
      </c>
    </row>
    <row r="200" spans="1:2" x14ac:dyDescent="0.25">
      <c r="A200" s="1" t="s">
        <v>252</v>
      </c>
      <c r="B200" s="1" t="s">
        <v>252</v>
      </c>
    </row>
    <row r="201" spans="1:2" x14ac:dyDescent="0.25">
      <c r="A201" s="1" t="s">
        <v>253</v>
      </c>
      <c r="B201" s="1" t="s">
        <v>252</v>
      </c>
    </row>
    <row r="202" spans="1:2" x14ac:dyDescent="0.25">
      <c r="A202" s="1" t="s">
        <v>592</v>
      </c>
      <c r="B202" s="1" t="s">
        <v>593</v>
      </c>
    </row>
    <row r="203" spans="1:2" ht="30" x14ac:dyDescent="0.25">
      <c r="A203" s="1" t="s">
        <v>594</v>
      </c>
      <c r="B203" s="1" t="s">
        <v>593</v>
      </c>
    </row>
    <row r="204" spans="1:2" x14ac:dyDescent="0.25">
      <c r="A204" s="1" t="s">
        <v>595</v>
      </c>
      <c r="B204" s="1" t="s">
        <v>596</v>
      </c>
    </row>
    <row r="205" spans="1:2" x14ac:dyDescent="0.25">
      <c r="A205" s="1" t="s">
        <v>597</v>
      </c>
      <c r="B205" s="1" t="s">
        <v>596</v>
      </c>
    </row>
    <row r="206" spans="1:2" x14ac:dyDescent="0.25">
      <c r="A206" s="1" t="s">
        <v>598</v>
      </c>
      <c r="B206" s="1" t="s">
        <v>596</v>
      </c>
    </row>
    <row r="207" spans="1:2" x14ac:dyDescent="0.25">
      <c r="A207" s="1" t="s">
        <v>599</v>
      </c>
      <c r="B207" s="1" t="s">
        <v>596</v>
      </c>
    </row>
    <row r="208" spans="1:2" ht="30" x14ac:dyDescent="0.25">
      <c r="A208" s="1" t="s">
        <v>600</v>
      </c>
      <c r="B208" s="1" t="s">
        <v>596</v>
      </c>
    </row>
    <row r="209" spans="1:2" ht="30" x14ac:dyDescent="0.25">
      <c r="A209" s="1" t="s">
        <v>601</v>
      </c>
      <c r="B209" s="1" t="s">
        <v>15</v>
      </c>
    </row>
    <row r="210" spans="1:2" x14ac:dyDescent="0.25">
      <c r="A210" s="1" t="s">
        <v>602</v>
      </c>
      <c r="B210" s="1" t="s">
        <v>468</v>
      </c>
    </row>
    <row r="211" spans="1:2" ht="30" x14ac:dyDescent="0.25">
      <c r="A211" s="1" t="s">
        <v>603</v>
      </c>
      <c r="B211" s="1" t="s">
        <v>36</v>
      </c>
    </row>
    <row r="212" spans="1:2" ht="30" x14ac:dyDescent="0.25">
      <c r="A212" s="1" t="s">
        <v>423</v>
      </c>
      <c r="B212" s="1" t="s">
        <v>36</v>
      </c>
    </row>
    <row r="213" spans="1:2" ht="30" x14ac:dyDescent="0.25">
      <c r="A213" s="1" t="s">
        <v>604</v>
      </c>
      <c r="B213" s="1" t="s">
        <v>36</v>
      </c>
    </row>
    <row r="214" spans="1:2" ht="30" x14ac:dyDescent="0.25">
      <c r="A214" s="1" t="s">
        <v>605</v>
      </c>
      <c r="B214" s="1" t="s">
        <v>605</v>
      </c>
    </row>
    <row r="215" spans="1:2" ht="30" x14ac:dyDescent="0.25">
      <c r="A215" s="1" t="s">
        <v>606</v>
      </c>
      <c r="B215" s="1" t="s">
        <v>36</v>
      </c>
    </row>
    <row r="216" spans="1:2" ht="30" x14ac:dyDescent="0.25">
      <c r="A216" s="1" t="s">
        <v>607</v>
      </c>
      <c r="B216" s="1" t="s">
        <v>36</v>
      </c>
    </row>
    <row r="217" spans="1:2" ht="30" x14ac:dyDescent="0.25">
      <c r="A217" s="1" t="s">
        <v>608</v>
      </c>
      <c r="B217" s="1" t="s">
        <v>36</v>
      </c>
    </row>
    <row r="218" spans="1:2" x14ac:dyDescent="0.25">
      <c r="A218" s="1" t="s">
        <v>609</v>
      </c>
      <c r="B218" s="1" t="s">
        <v>24</v>
      </c>
    </row>
    <row r="219" spans="1:2" x14ac:dyDescent="0.25">
      <c r="A219" s="1" t="s">
        <v>610</v>
      </c>
      <c r="B219" s="1" t="s">
        <v>468</v>
      </c>
    </row>
    <row r="220" spans="1:2" x14ac:dyDescent="0.25">
      <c r="A220" s="1" t="s">
        <v>611</v>
      </c>
      <c r="B220" s="1" t="s">
        <v>29</v>
      </c>
    </row>
    <row r="221" spans="1:2" x14ac:dyDescent="0.25">
      <c r="A221" s="1" t="s">
        <v>612</v>
      </c>
      <c r="B221" s="1" t="s">
        <v>468</v>
      </c>
    </row>
    <row r="222" spans="1:2" ht="30" x14ac:dyDescent="0.25">
      <c r="A222" s="1" t="s">
        <v>613</v>
      </c>
      <c r="B222" s="1" t="s">
        <v>463</v>
      </c>
    </row>
    <row r="223" spans="1:2" ht="30" x14ac:dyDescent="0.25">
      <c r="A223" s="1" t="s">
        <v>614</v>
      </c>
      <c r="B223" s="1" t="s">
        <v>15</v>
      </c>
    </row>
    <row r="224" spans="1:2" x14ac:dyDescent="0.25">
      <c r="A224" s="1" t="s">
        <v>615</v>
      </c>
      <c r="B224" s="1" t="s">
        <v>222</v>
      </c>
    </row>
    <row r="225" spans="1:2" x14ac:dyDescent="0.25">
      <c r="A225" s="1" t="s">
        <v>616</v>
      </c>
      <c r="B225" s="1" t="s">
        <v>283</v>
      </c>
    </row>
    <row r="226" spans="1:2" x14ac:dyDescent="0.25">
      <c r="A226" s="1" t="s">
        <v>617</v>
      </c>
      <c r="B226" s="1" t="s">
        <v>617</v>
      </c>
    </row>
    <row r="227" spans="1:2" x14ac:dyDescent="0.25">
      <c r="A227" s="1" t="s">
        <v>390</v>
      </c>
      <c r="B227" s="1" t="s">
        <v>29</v>
      </c>
    </row>
    <row r="228" spans="1:2" ht="30" x14ac:dyDescent="0.25">
      <c r="A228" s="1" t="s">
        <v>404</v>
      </c>
      <c r="B228" s="1" t="s">
        <v>13</v>
      </c>
    </row>
    <row r="229" spans="1:2" ht="30" x14ac:dyDescent="0.25">
      <c r="A229" s="1" t="s">
        <v>385</v>
      </c>
      <c r="B229" s="1" t="s">
        <v>13</v>
      </c>
    </row>
    <row r="230" spans="1:2" ht="30" x14ac:dyDescent="0.25">
      <c r="A230" s="1" t="s">
        <v>393</v>
      </c>
      <c r="B230" s="1" t="s">
        <v>13</v>
      </c>
    </row>
    <row r="231" spans="1:2" x14ac:dyDescent="0.25">
      <c r="A231" s="1" t="s">
        <v>618</v>
      </c>
      <c r="B231" s="1" t="s">
        <v>503</v>
      </c>
    </row>
    <row r="232" spans="1:2" ht="30" x14ac:dyDescent="0.25">
      <c r="A232" s="1" t="s">
        <v>403</v>
      </c>
      <c r="B232" s="1" t="s">
        <v>33</v>
      </c>
    </row>
    <row r="233" spans="1:2" ht="30" x14ac:dyDescent="0.25">
      <c r="A233" s="1" t="s">
        <v>619</v>
      </c>
      <c r="B233" s="1" t="s">
        <v>33</v>
      </c>
    </row>
    <row r="234" spans="1:2" ht="30" x14ac:dyDescent="0.25">
      <c r="A234" s="1" t="s">
        <v>158</v>
      </c>
      <c r="B234" s="1" t="s">
        <v>36</v>
      </c>
    </row>
    <row r="235" spans="1:2" x14ac:dyDescent="0.25">
      <c r="A235" s="1" t="s">
        <v>620</v>
      </c>
      <c r="B235" s="1" t="s">
        <v>14</v>
      </c>
    </row>
    <row r="236" spans="1:2" x14ac:dyDescent="0.25">
      <c r="A236" s="1" t="s">
        <v>621</v>
      </c>
      <c r="B236" s="1" t="s">
        <v>14</v>
      </c>
    </row>
    <row r="237" spans="1:2" ht="30" x14ac:dyDescent="0.25">
      <c r="A237" s="1" t="s">
        <v>436</v>
      </c>
      <c r="B237" s="1" t="s">
        <v>14</v>
      </c>
    </row>
    <row r="238" spans="1:2" ht="30" x14ac:dyDescent="0.25">
      <c r="A238" s="1" t="s">
        <v>622</v>
      </c>
      <c r="B238" s="1" t="s">
        <v>24</v>
      </c>
    </row>
    <row r="239" spans="1:2" x14ac:dyDescent="0.25">
      <c r="A239" s="1" t="s">
        <v>623</v>
      </c>
      <c r="B239" s="1" t="s">
        <v>24</v>
      </c>
    </row>
    <row r="240" spans="1:2" ht="30" x14ac:dyDescent="0.25">
      <c r="A240" s="1" t="s">
        <v>624</v>
      </c>
      <c r="B240" s="1" t="s">
        <v>33</v>
      </c>
    </row>
    <row r="241" spans="1:2" x14ac:dyDescent="0.25">
      <c r="A241" s="1" t="s">
        <v>190</v>
      </c>
      <c r="B241" s="1" t="s">
        <v>222</v>
      </c>
    </row>
    <row r="242" spans="1:2" ht="30" x14ac:dyDescent="0.25">
      <c r="A242" s="1" t="s">
        <v>625</v>
      </c>
      <c r="B242" s="1" t="s">
        <v>23</v>
      </c>
    </row>
    <row r="243" spans="1:2" x14ac:dyDescent="0.25">
      <c r="A243" s="1" t="s">
        <v>416</v>
      </c>
      <c r="B243" s="1" t="s">
        <v>283</v>
      </c>
    </row>
    <row r="244" spans="1:2" x14ac:dyDescent="0.25">
      <c r="A244" s="1" t="s">
        <v>626</v>
      </c>
      <c r="B244" s="1" t="s">
        <v>466</v>
      </c>
    </row>
    <row r="245" spans="1:2" ht="30" x14ac:dyDescent="0.25">
      <c r="A245" s="1" t="s">
        <v>627</v>
      </c>
      <c r="B245" s="1" t="s">
        <v>32</v>
      </c>
    </row>
    <row r="246" spans="1:2" x14ac:dyDescent="0.25">
      <c r="A246" s="1" t="s">
        <v>195</v>
      </c>
      <c r="B246" s="1" t="s">
        <v>222</v>
      </c>
    </row>
    <row r="247" spans="1:2" x14ac:dyDescent="0.25">
      <c r="A247" s="1" t="s">
        <v>401</v>
      </c>
      <c r="B247" s="1" t="s">
        <v>283</v>
      </c>
    </row>
    <row r="248" spans="1:2" ht="30" x14ac:dyDescent="0.25">
      <c r="A248" s="1" t="s">
        <v>628</v>
      </c>
      <c r="B248" s="1" t="s">
        <v>463</v>
      </c>
    </row>
    <row r="249" spans="1:2" ht="30" x14ac:dyDescent="0.25">
      <c r="A249" s="1" t="s">
        <v>629</v>
      </c>
      <c r="B249" s="1" t="s">
        <v>15</v>
      </c>
    </row>
    <row r="250" spans="1:2" x14ac:dyDescent="0.25">
      <c r="A250" s="1" t="s">
        <v>386</v>
      </c>
      <c r="B250" s="1" t="s">
        <v>31</v>
      </c>
    </row>
    <row r="251" spans="1:2" ht="30" x14ac:dyDescent="0.25">
      <c r="A251" s="1" t="s">
        <v>630</v>
      </c>
      <c r="B251" s="1" t="s">
        <v>32</v>
      </c>
    </row>
    <row r="252" spans="1:2" ht="45" x14ac:dyDescent="0.25">
      <c r="A252" s="1" t="s">
        <v>397</v>
      </c>
      <c r="B252" s="1" t="s">
        <v>32</v>
      </c>
    </row>
    <row r="253" spans="1:2" ht="30" x14ac:dyDescent="0.25">
      <c r="A253" s="1" t="s">
        <v>631</v>
      </c>
      <c r="B253" s="1" t="s">
        <v>31</v>
      </c>
    </row>
    <row r="254" spans="1:2" ht="30" x14ac:dyDescent="0.25">
      <c r="A254" s="1" t="s">
        <v>632</v>
      </c>
      <c r="B254" s="1" t="s">
        <v>32</v>
      </c>
    </row>
    <row r="255" spans="1:2" ht="30" x14ac:dyDescent="0.25">
      <c r="A255" s="1" t="s">
        <v>633</v>
      </c>
      <c r="B255" s="1" t="s">
        <v>36</v>
      </c>
    </row>
    <row r="256" spans="1:2" ht="30" x14ac:dyDescent="0.25">
      <c r="A256" s="1" t="s">
        <v>406</v>
      </c>
      <c r="B256" s="1" t="s">
        <v>36</v>
      </c>
    </row>
    <row r="257" spans="1:2" ht="30" x14ac:dyDescent="0.25">
      <c r="A257" s="1" t="s">
        <v>634</v>
      </c>
      <c r="B257" s="1" t="s">
        <v>463</v>
      </c>
    </row>
    <row r="258" spans="1:2" x14ac:dyDescent="0.25">
      <c r="A258" s="1" t="s">
        <v>441</v>
      </c>
      <c r="B258" s="1" t="s">
        <v>20</v>
      </c>
    </row>
    <row r="259" spans="1:2" x14ac:dyDescent="0.25">
      <c r="A259" s="1" t="s">
        <v>635</v>
      </c>
      <c r="B259" s="1" t="s">
        <v>514</v>
      </c>
    </row>
    <row r="260" spans="1:2" x14ac:dyDescent="0.25">
      <c r="A260" s="1" t="s">
        <v>636</v>
      </c>
      <c r="B260" s="1" t="s">
        <v>514</v>
      </c>
    </row>
    <row r="261" spans="1:2" x14ac:dyDescent="0.25">
      <c r="A261" s="1" t="s">
        <v>637</v>
      </c>
      <c r="B261" s="1" t="s">
        <v>468</v>
      </c>
    </row>
    <row r="262" spans="1:2" ht="45" x14ac:dyDescent="0.25">
      <c r="A262" s="1" t="s">
        <v>638</v>
      </c>
      <c r="B262" s="1" t="s">
        <v>596</v>
      </c>
    </row>
    <row r="263" spans="1:2" ht="30" x14ac:dyDescent="0.25">
      <c r="A263" s="1" t="s">
        <v>639</v>
      </c>
      <c r="B263" s="1" t="s">
        <v>640</v>
      </c>
    </row>
    <row r="264" spans="1:2" x14ac:dyDescent="0.25">
      <c r="A264" s="1" t="s">
        <v>641</v>
      </c>
      <c r="B264" s="1" t="s">
        <v>640</v>
      </c>
    </row>
    <row r="265" spans="1:2" x14ac:dyDescent="0.25">
      <c r="A265" s="1" t="s">
        <v>254</v>
      </c>
      <c r="B265" s="1" t="s">
        <v>9</v>
      </c>
    </row>
    <row r="266" spans="1:2" ht="30" x14ac:dyDescent="0.25">
      <c r="A266" s="1" t="s">
        <v>244</v>
      </c>
      <c r="B266" s="1" t="s">
        <v>8</v>
      </c>
    </row>
    <row r="267" spans="1:2" ht="30" x14ac:dyDescent="0.25">
      <c r="A267" s="1" t="s">
        <v>219</v>
      </c>
      <c r="B267" s="1" t="s">
        <v>642</v>
      </c>
    </row>
    <row r="268" spans="1:2" ht="45" x14ac:dyDescent="0.25">
      <c r="A268" s="1" t="s">
        <v>245</v>
      </c>
      <c r="B268" s="1" t="s">
        <v>642</v>
      </c>
    </row>
    <row r="269" spans="1:2" ht="45" x14ac:dyDescent="0.25">
      <c r="A269" s="1" t="s">
        <v>247</v>
      </c>
      <c r="B269" s="1" t="s">
        <v>642</v>
      </c>
    </row>
    <row r="270" spans="1:2" ht="30" x14ac:dyDescent="0.25">
      <c r="A270" s="1" t="s">
        <v>250</v>
      </c>
      <c r="B270" s="1" t="s">
        <v>447</v>
      </c>
    </row>
    <row r="271" spans="1:2" ht="45" x14ac:dyDescent="0.25">
      <c r="A271" s="1" t="s">
        <v>249</v>
      </c>
      <c r="B271" s="1" t="s">
        <v>447</v>
      </c>
    </row>
    <row r="272" spans="1:2" x14ac:dyDescent="0.25">
      <c r="A272" s="1" t="s">
        <v>251</v>
      </c>
      <c r="B272" s="1" t="s">
        <v>448</v>
      </c>
    </row>
    <row r="273" spans="1:2" x14ac:dyDescent="0.25">
      <c r="A273" s="1" t="s">
        <v>282</v>
      </c>
      <c r="B273" s="1" t="s">
        <v>282</v>
      </c>
    </row>
    <row r="274" spans="1:2" ht="30" x14ac:dyDescent="0.25">
      <c r="A274" s="1" t="s">
        <v>10</v>
      </c>
      <c r="B274" s="1" t="s">
        <v>10</v>
      </c>
    </row>
    <row r="275" spans="1:2" ht="45" x14ac:dyDescent="0.25">
      <c r="A275" s="1" t="s">
        <v>643</v>
      </c>
      <c r="B275" s="1" t="s">
        <v>485</v>
      </c>
    </row>
    <row r="276" spans="1:2" ht="45" x14ac:dyDescent="0.25">
      <c r="A276" s="1" t="s">
        <v>644</v>
      </c>
      <c r="B276" s="1" t="s">
        <v>485</v>
      </c>
    </row>
    <row r="277" spans="1:2" ht="30" x14ac:dyDescent="0.25">
      <c r="A277" s="1" t="s">
        <v>645</v>
      </c>
      <c r="B277" s="1" t="s">
        <v>485</v>
      </c>
    </row>
    <row r="278" spans="1:2" ht="30" x14ac:dyDescent="0.25">
      <c r="A278" s="1" t="s">
        <v>646</v>
      </c>
      <c r="B278" s="1" t="s">
        <v>485</v>
      </c>
    </row>
    <row r="279" spans="1:2" ht="30" x14ac:dyDescent="0.25">
      <c r="A279" s="1" t="s">
        <v>647</v>
      </c>
      <c r="B279" s="1" t="s">
        <v>485</v>
      </c>
    </row>
    <row r="280" spans="1:2" ht="30" x14ac:dyDescent="0.25">
      <c r="A280" s="1" t="s">
        <v>648</v>
      </c>
      <c r="B280" s="1" t="s">
        <v>485</v>
      </c>
    </row>
    <row r="281" spans="1:2" ht="30" x14ac:dyDescent="0.25">
      <c r="A281" s="1" t="s">
        <v>649</v>
      </c>
      <c r="B281" s="1" t="s">
        <v>485</v>
      </c>
    </row>
    <row r="282" spans="1:2" ht="45" x14ac:dyDescent="0.25">
      <c r="A282" s="1" t="s">
        <v>427</v>
      </c>
      <c r="B282" s="1" t="s">
        <v>485</v>
      </c>
    </row>
    <row r="283" spans="1:2" ht="30" x14ac:dyDescent="0.25">
      <c r="A283" s="1" t="s">
        <v>650</v>
      </c>
      <c r="B283" s="1" t="s">
        <v>485</v>
      </c>
    </row>
    <row r="284" spans="1:2" ht="60" x14ac:dyDescent="0.25">
      <c r="A284" s="1" t="s">
        <v>651</v>
      </c>
      <c r="B284" s="1" t="s">
        <v>485</v>
      </c>
    </row>
    <row r="285" spans="1:2" ht="45" x14ac:dyDescent="0.25">
      <c r="A285" s="1" t="s">
        <v>430</v>
      </c>
      <c r="B285" s="1" t="s">
        <v>485</v>
      </c>
    </row>
    <row r="286" spans="1:2" ht="30" x14ac:dyDescent="0.25">
      <c r="A286" s="1" t="s">
        <v>652</v>
      </c>
      <c r="B286" s="1" t="s">
        <v>485</v>
      </c>
    </row>
    <row r="287" spans="1:2" ht="45" x14ac:dyDescent="0.25">
      <c r="A287" s="1" t="s">
        <v>653</v>
      </c>
      <c r="B287" s="1" t="s">
        <v>485</v>
      </c>
    </row>
    <row r="288" spans="1:2" ht="30" x14ac:dyDescent="0.25">
      <c r="A288" s="1" t="s">
        <v>654</v>
      </c>
      <c r="B288" s="1" t="s">
        <v>485</v>
      </c>
    </row>
    <row r="289" spans="1:2" ht="30" x14ac:dyDescent="0.25">
      <c r="A289" s="1" t="s">
        <v>655</v>
      </c>
      <c r="B289" s="1" t="s">
        <v>485</v>
      </c>
    </row>
    <row r="290" spans="1:2" ht="45" x14ac:dyDescent="0.25">
      <c r="A290" s="1" t="s">
        <v>656</v>
      </c>
      <c r="B290" s="1" t="s">
        <v>485</v>
      </c>
    </row>
    <row r="291" spans="1:2" ht="30" x14ac:dyDescent="0.25">
      <c r="A291" s="1" t="s">
        <v>657</v>
      </c>
      <c r="B291" s="1" t="s">
        <v>658</v>
      </c>
    </row>
    <row r="292" spans="1:2" ht="30" x14ac:dyDescent="0.25">
      <c r="A292" s="1" t="s">
        <v>659</v>
      </c>
      <c r="B292" s="1" t="s">
        <v>658</v>
      </c>
    </row>
    <row r="293" spans="1:2" ht="30" x14ac:dyDescent="0.25">
      <c r="A293" s="1" t="s">
        <v>660</v>
      </c>
      <c r="B293" s="1" t="s">
        <v>658</v>
      </c>
    </row>
    <row r="294" spans="1:2" ht="30" x14ac:dyDescent="0.25">
      <c r="A294" s="1" t="s">
        <v>661</v>
      </c>
      <c r="B294" s="1" t="s">
        <v>658</v>
      </c>
    </row>
    <row r="295" spans="1:2" ht="30" x14ac:dyDescent="0.25">
      <c r="A295" s="1" t="s">
        <v>662</v>
      </c>
      <c r="B295" s="1" t="s">
        <v>658</v>
      </c>
    </row>
    <row r="296" spans="1:2" ht="45" x14ac:dyDescent="0.25">
      <c r="A296" s="1" t="s">
        <v>663</v>
      </c>
      <c r="B296" s="1" t="s">
        <v>658</v>
      </c>
    </row>
    <row r="297" spans="1:2" ht="30" x14ac:dyDescent="0.25">
      <c r="A297" s="1" t="s">
        <v>664</v>
      </c>
      <c r="B297" s="1" t="s">
        <v>658</v>
      </c>
    </row>
    <row r="298" spans="1:2" ht="30" x14ac:dyDescent="0.25">
      <c r="A298" s="1" t="s">
        <v>217</v>
      </c>
      <c r="B298" s="1" t="s">
        <v>642</v>
      </c>
    </row>
    <row r="299" spans="1:2" ht="30" x14ac:dyDescent="0.25">
      <c r="A299" s="1" t="s">
        <v>221</v>
      </c>
      <c r="B299" s="1" t="s">
        <v>642</v>
      </c>
    </row>
    <row r="300" spans="1:2" ht="30" x14ac:dyDescent="0.25">
      <c r="A300" s="1" t="s">
        <v>45</v>
      </c>
      <c r="B300" s="1" t="s">
        <v>642</v>
      </c>
    </row>
    <row r="301" spans="1:2" ht="30" x14ac:dyDescent="0.25">
      <c r="A301" s="1" t="s">
        <v>246</v>
      </c>
      <c r="B301" s="1" t="s">
        <v>557</v>
      </c>
    </row>
    <row r="302" spans="1:2" ht="30" x14ac:dyDescent="0.25">
      <c r="A302" s="1" t="s">
        <v>218</v>
      </c>
      <c r="B302" s="1" t="s">
        <v>8</v>
      </c>
    </row>
    <row r="303" spans="1:2" x14ac:dyDescent="0.25">
      <c r="A303" s="1" t="s">
        <v>8</v>
      </c>
      <c r="B303" s="1" t="s">
        <v>8</v>
      </c>
    </row>
    <row r="304" spans="1:2" ht="30" x14ac:dyDescent="0.25">
      <c r="A304" s="1" t="s">
        <v>665</v>
      </c>
      <c r="B304" s="1" t="s">
        <v>596</v>
      </c>
    </row>
    <row r="305" spans="1:2" ht="30" x14ac:dyDescent="0.25">
      <c r="A305" s="1" t="s">
        <v>666</v>
      </c>
      <c r="B305" s="1" t="s">
        <v>596</v>
      </c>
    </row>
    <row r="306" spans="1:2" x14ac:dyDescent="0.25">
      <c r="A306" s="1" t="s">
        <v>667</v>
      </c>
      <c r="B306" s="1" t="s">
        <v>596</v>
      </c>
    </row>
    <row r="307" spans="1:2" x14ac:dyDescent="0.25">
      <c r="A307" s="1" t="s">
        <v>668</v>
      </c>
      <c r="B307" s="1" t="s">
        <v>596</v>
      </c>
    </row>
    <row r="308" spans="1:2" ht="30" x14ac:dyDescent="0.25">
      <c r="A308" s="1" t="s">
        <v>669</v>
      </c>
      <c r="B308" s="1" t="s">
        <v>596</v>
      </c>
    </row>
    <row r="309" spans="1:2" x14ac:dyDescent="0.25">
      <c r="A309" s="1" t="s">
        <v>670</v>
      </c>
      <c r="B309" s="1" t="s">
        <v>640</v>
      </c>
    </row>
    <row r="310" spans="1:2" x14ac:dyDescent="0.25">
      <c r="A310" s="1" t="s">
        <v>671</v>
      </c>
      <c r="B310" s="1" t="s">
        <v>640</v>
      </c>
    </row>
    <row r="311" spans="1:2" x14ac:dyDescent="0.25">
      <c r="A311" s="1" t="s">
        <v>672</v>
      </c>
      <c r="B311" s="1" t="s">
        <v>640</v>
      </c>
    </row>
    <row r="312" spans="1:2" x14ac:dyDescent="0.25">
      <c r="A312" s="1" t="s">
        <v>673</v>
      </c>
      <c r="B312" s="1" t="s">
        <v>640</v>
      </c>
    </row>
    <row r="313" spans="1:2" ht="30" x14ac:dyDescent="0.25">
      <c r="A313" s="1" t="s">
        <v>674</v>
      </c>
      <c r="B313" s="1" t="s">
        <v>640</v>
      </c>
    </row>
    <row r="314" spans="1:2" x14ac:dyDescent="0.25">
      <c r="A314" s="1" t="s">
        <v>675</v>
      </c>
      <c r="B314" s="1" t="s">
        <v>640</v>
      </c>
    </row>
    <row r="315" spans="1:2" ht="30" x14ac:dyDescent="0.25">
      <c r="A315" s="1" t="s">
        <v>676</v>
      </c>
      <c r="B315" s="1" t="s">
        <v>640</v>
      </c>
    </row>
    <row r="316" spans="1:2" ht="30" x14ac:dyDescent="0.25">
      <c r="A316" s="1" t="s">
        <v>677</v>
      </c>
      <c r="B316" s="1" t="s">
        <v>640</v>
      </c>
    </row>
    <row r="317" spans="1:2" x14ac:dyDescent="0.25">
      <c r="A317" s="1" t="s">
        <v>678</v>
      </c>
      <c r="B317" s="1" t="s">
        <v>640</v>
      </c>
    </row>
    <row r="318" spans="1:2" x14ac:dyDescent="0.25">
      <c r="A318" s="1" t="s">
        <v>679</v>
      </c>
      <c r="B318" s="1" t="s">
        <v>680</v>
      </c>
    </row>
    <row r="319" spans="1:2" ht="30" x14ac:dyDescent="0.25">
      <c r="A319" s="1" t="s">
        <v>681</v>
      </c>
      <c r="B319" s="1" t="s">
        <v>682</v>
      </c>
    </row>
    <row r="320" spans="1:2" x14ac:dyDescent="0.25">
      <c r="A320" s="1" t="s">
        <v>683</v>
      </c>
      <c r="B320" s="1" t="s">
        <v>30</v>
      </c>
    </row>
    <row r="321" spans="1:2" ht="30" x14ac:dyDescent="0.25">
      <c r="A321" s="1" t="s">
        <v>684</v>
      </c>
      <c r="B321" s="1" t="s">
        <v>520</v>
      </c>
    </row>
    <row r="322" spans="1:2" ht="30" x14ac:dyDescent="0.25">
      <c r="A322" s="1" t="s">
        <v>685</v>
      </c>
      <c r="B322" s="1" t="s">
        <v>485</v>
      </c>
    </row>
    <row r="323" spans="1:2" x14ac:dyDescent="0.25">
      <c r="A323" s="1" t="s">
        <v>686</v>
      </c>
      <c r="B323" s="1" t="s">
        <v>640</v>
      </c>
    </row>
    <row r="324" spans="1:2" ht="30" x14ac:dyDescent="0.25">
      <c r="A324" s="1" t="s">
        <v>687</v>
      </c>
      <c r="B324" s="1" t="s">
        <v>520</v>
      </c>
    </row>
    <row r="325" spans="1:2" ht="30" x14ac:dyDescent="0.25">
      <c r="A325" s="1" t="s">
        <v>688</v>
      </c>
      <c r="B325" s="1" t="s">
        <v>520</v>
      </c>
    </row>
    <row r="326" spans="1:2" x14ac:dyDescent="0.25">
      <c r="A326" s="1" t="s">
        <v>173</v>
      </c>
      <c r="B326" s="1" t="s">
        <v>33</v>
      </c>
    </row>
    <row r="327" spans="1:2" ht="30" x14ac:dyDescent="0.25">
      <c r="A327" s="1" t="s">
        <v>689</v>
      </c>
      <c r="B327" s="1" t="s">
        <v>658</v>
      </c>
    </row>
    <row r="328" spans="1:2" ht="45" x14ac:dyDescent="0.25">
      <c r="A328" s="1" t="s">
        <v>690</v>
      </c>
      <c r="B328" s="1" t="s">
        <v>658</v>
      </c>
    </row>
    <row r="329" spans="1:2" ht="45" x14ac:dyDescent="0.25">
      <c r="A329" s="1" t="s">
        <v>691</v>
      </c>
      <c r="B329" s="1" t="s">
        <v>658</v>
      </c>
    </row>
    <row r="330" spans="1:2" ht="30" x14ac:dyDescent="0.25">
      <c r="A330" s="1" t="s">
        <v>166</v>
      </c>
      <c r="B330" s="1" t="s">
        <v>36</v>
      </c>
    </row>
    <row r="331" spans="1:2" x14ac:dyDescent="0.25">
      <c r="A331" s="1" t="s">
        <v>12</v>
      </c>
      <c r="B331" s="1" t="s">
        <v>12</v>
      </c>
    </row>
    <row r="332" spans="1:2" ht="30" x14ac:dyDescent="0.25">
      <c r="A332" s="1" t="s">
        <v>194</v>
      </c>
      <c r="B332" s="1" t="s">
        <v>12</v>
      </c>
    </row>
    <row r="333" spans="1:2" x14ac:dyDescent="0.25">
      <c r="A333" s="1" t="s">
        <v>692</v>
      </c>
      <c r="B333" s="1" t="s">
        <v>453</v>
      </c>
    </row>
    <row r="334" spans="1:2" ht="30" x14ac:dyDescent="0.25">
      <c r="A334" s="1" t="s">
        <v>693</v>
      </c>
      <c r="B334" s="1" t="s">
        <v>36</v>
      </c>
    </row>
    <row r="335" spans="1:2" x14ac:dyDescent="0.25">
      <c r="A335" s="1" t="s">
        <v>164</v>
      </c>
      <c r="B335" s="1" t="s">
        <v>222</v>
      </c>
    </row>
    <row r="336" spans="1:2" x14ac:dyDescent="0.25">
      <c r="A336" s="1" t="s">
        <v>414</v>
      </c>
      <c r="B336" s="1" t="s">
        <v>283</v>
      </c>
    </row>
    <row r="337" spans="1:2" x14ac:dyDescent="0.25">
      <c r="A337" s="1" t="s">
        <v>694</v>
      </c>
      <c r="B337" s="1" t="s">
        <v>24</v>
      </c>
    </row>
    <row r="338" spans="1:2" ht="30" x14ac:dyDescent="0.25">
      <c r="A338" s="1" t="s">
        <v>695</v>
      </c>
      <c r="B338" s="1" t="s">
        <v>695</v>
      </c>
    </row>
    <row r="339" spans="1:2" ht="30" x14ac:dyDescent="0.25">
      <c r="A339" s="1" t="s">
        <v>696</v>
      </c>
      <c r="B339" s="1" t="s">
        <v>463</v>
      </c>
    </row>
    <row r="340" spans="1:2" x14ac:dyDescent="0.25">
      <c r="A340" s="1" t="s">
        <v>697</v>
      </c>
      <c r="B340" s="1" t="s">
        <v>29</v>
      </c>
    </row>
    <row r="341" spans="1:2" x14ac:dyDescent="0.25">
      <c r="A341" s="1" t="s">
        <v>698</v>
      </c>
      <c r="B341" s="1" t="s">
        <v>453</v>
      </c>
    </row>
    <row r="342" spans="1:2" x14ac:dyDescent="0.25">
      <c r="A342" s="1" t="s">
        <v>546</v>
      </c>
      <c r="B342" s="1" t="s">
        <v>546</v>
      </c>
    </row>
    <row r="343" spans="1:2" ht="30" x14ac:dyDescent="0.25">
      <c r="A343" s="1" t="s">
        <v>699</v>
      </c>
      <c r="B343" s="1" t="s">
        <v>514</v>
      </c>
    </row>
    <row r="344" spans="1:2" ht="30" x14ac:dyDescent="0.25">
      <c r="A344" s="1" t="s">
        <v>408</v>
      </c>
      <c r="B344" s="1" t="s">
        <v>36</v>
      </c>
    </row>
    <row r="345" spans="1:2" ht="30" x14ac:dyDescent="0.25">
      <c r="A345" s="1" t="s">
        <v>700</v>
      </c>
      <c r="B345" s="1" t="s">
        <v>36</v>
      </c>
    </row>
    <row r="346" spans="1:2" ht="30" x14ac:dyDescent="0.25">
      <c r="A346" s="1" t="s">
        <v>701</v>
      </c>
      <c r="B346" s="1" t="s">
        <v>36</v>
      </c>
    </row>
    <row r="347" spans="1:2" ht="30" x14ac:dyDescent="0.25">
      <c r="A347" s="1" t="s">
        <v>702</v>
      </c>
      <c r="B347" s="1" t="s">
        <v>32</v>
      </c>
    </row>
    <row r="348" spans="1:2" ht="30" x14ac:dyDescent="0.25">
      <c r="A348" s="1" t="s">
        <v>381</v>
      </c>
      <c r="B348" s="1" t="s">
        <v>13</v>
      </c>
    </row>
    <row r="349" spans="1:2" ht="30" x14ac:dyDescent="0.25">
      <c r="A349" s="1" t="s">
        <v>703</v>
      </c>
      <c r="B349" s="1" t="s">
        <v>32</v>
      </c>
    </row>
    <row r="350" spans="1:2" ht="30" x14ac:dyDescent="0.25">
      <c r="A350" s="1" t="s">
        <v>426</v>
      </c>
      <c r="B350" s="1" t="s">
        <v>36</v>
      </c>
    </row>
    <row r="351" spans="1:2" ht="30" x14ac:dyDescent="0.25">
      <c r="A351" s="1" t="s">
        <v>704</v>
      </c>
      <c r="B351" s="1" t="s">
        <v>15</v>
      </c>
    </row>
    <row r="352" spans="1:2" ht="30" x14ac:dyDescent="0.25">
      <c r="A352" s="1" t="s">
        <v>705</v>
      </c>
      <c r="B352" s="1" t="s">
        <v>31</v>
      </c>
    </row>
    <row r="353" spans="1:2" ht="30" x14ac:dyDescent="0.25">
      <c r="A353" s="1" t="s">
        <v>706</v>
      </c>
      <c r="B353" s="1" t="s">
        <v>13</v>
      </c>
    </row>
    <row r="354" spans="1:2" x14ac:dyDescent="0.25">
      <c r="A354" s="1" t="s">
        <v>707</v>
      </c>
      <c r="B354" s="1" t="s">
        <v>29</v>
      </c>
    </row>
    <row r="355" spans="1:2" ht="30" x14ac:dyDescent="0.25">
      <c r="A355" s="1" t="s">
        <v>413</v>
      </c>
      <c r="B355" s="1" t="s">
        <v>36</v>
      </c>
    </row>
    <row r="356" spans="1:2" ht="30" x14ac:dyDescent="0.25">
      <c r="A356" s="1" t="s">
        <v>440</v>
      </c>
      <c r="B356" s="1" t="s">
        <v>15</v>
      </c>
    </row>
    <row r="357" spans="1:2" ht="30" x14ac:dyDescent="0.25">
      <c r="A357" s="1" t="s">
        <v>708</v>
      </c>
      <c r="B357" s="1" t="s">
        <v>463</v>
      </c>
    </row>
    <row r="358" spans="1:2" ht="30" x14ac:dyDescent="0.25">
      <c r="A358" s="1" t="s">
        <v>709</v>
      </c>
      <c r="B358" s="1" t="s">
        <v>23</v>
      </c>
    </row>
    <row r="359" spans="1:2" x14ac:dyDescent="0.25">
      <c r="A359" s="1" t="s">
        <v>561</v>
      </c>
      <c r="B359" s="1" t="s">
        <v>561</v>
      </c>
    </row>
    <row r="360" spans="1:2" x14ac:dyDescent="0.25">
      <c r="A360" s="1" t="s">
        <v>710</v>
      </c>
      <c r="B360" s="1" t="s">
        <v>450</v>
      </c>
    </row>
    <row r="361" spans="1:2" ht="30" x14ac:dyDescent="0.25">
      <c r="A361" s="1" t="s">
        <v>711</v>
      </c>
      <c r="B361" s="1" t="s">
        <v>450</v>
      </c>
    </row>
    <row r="362" spans="1:2" x14ac:dyDescent="0.25">
      <c r="A362" s="1" t="s">
        <v>712</v>
      </c>
      <c r="B362" s="1" t="s">
        <v>450</v>
      </c>
    </row>
    <row r="363" spans="1:2" ht="30" x14ac:dyDescent="0.25">
      <c r="A363" s="1" t="s">
        <v>154</v>
      </c>
      <c r="B363" s="1" t="s">
        <v>26</v>
      </c>
    </row>
    <row r="364" spans="1:2" ht="30" x14ac:dyDescent="0.25">
      <c r="A364" s="1" t="s">
        <v>713</v>
      </c>
      <c r="B364" s="1" t="s">
        <v>714</v>
      </c>
    </row>
    <row r="365" spans="1:2" ht="30" x14ac:dyDescent="0.25">
      <c r="A365" s="1" t="s">
        <v>715</v>
      </c>
      <c r="B365" s="1" t="s">
        <v>714</v>
      </c>
    </row>
    <row r="366" spans="1:2" x14ac:dyDescent="0.25">
      <c r="A366" s="1" t="s">
        <v>714</v>
      </c>
      <c r="B366" s="1" t="s">
        <v>714</v>
      </c>
    </row>
    <row r="367" spans="1:2" x14ac:dyDescent="0.25">
      <c r="A367" s="1" t="s">
        <v>716</v>
      </c>
      <c r="B367" s="1" t="s">
        <v>716</v>
      </c>
    </row>
    <row r="368" spans="1:2" x14ac:dyDescent="0.25">
      <c r="A368" s="1" t="s">
        <v>717</v>
      </c>
    </row>
    <row r="369" spans="1:2" ht="45" x14ac:dyDescent="0.25">
      <c r="A369" s="1" t="s">
        <v>718</v>
      </c>
      <c r="B369" s="1" t="s">
        <v>21</v>
      </c>
    </row>
    <row r="370" spans="1:2" ht="30" x14ac:dyDescent="0.25">
      <c r="A370" s="1" t="s">
        <v>719</v>
      </c>
      <c r="B370" s="1" t="s">
        <v>485</v>
      </c>
    </row>
    <row r="371" spans="1:2" ht="45" x14ac:dyDescent="0.25">
      <c r="A371" s="1" t="s">
        <v>720</v>
      </c>
      <c r="B371" s="1" t="s">
        <v>520</v>
      </c>
    </row>
    <row r="372" spans="1:2" ht="45" x14ac:dyDescent="0.25">
      <c r="A372" s="1" t="s">
        <v>721</v>
      </c>
      <c r="B372" s="1" t="s">
        <v>520</v>
      </c>
    </row>
    <row r="373" spans="1:2" ht="30" x14ac:dyDescent="0.25">
      <c r="A373" s="1" t="s">
        <v>722</v>
      </c>
      <c r="B373" s="1" t="s">
        <v>485</v>
      </c>
    </row>
    <row r="374" spans="1:2" x14ac:dyDescent="0.25">
      <c r="A374" s="1" t="s">
        <v>428</v>
      </c>
      <c r="B374" s="1" t="s">
        <v>485</v>
      </c>
    </row>
    <row r="375" spans="1:2" ht="30" x14ac:dyDescent="0.25">
      <c r="A375" s="1" t="s">
        <v>723</v>
      </c>
      <c r="B375" s="1" t="s">
        <v>520</v>
      </c>
    </row>
    <row r="376" spans="1:2" ht="30" x14ac:dyDescent="0.25">
      <c r="A376" s="1" t="s">
        <v>432</v>
      </c>
      <c r="B376" s="1" t="s">
        <v>520</v>
      </c>
    </row>
    <row r="377" spans="1:2" x14ac:dyDescent="0.25">
      <c r="A377" s="1" t="s">
        <v>724</v>
      </c>
      <c r="B377" s="1" t="s">
        <v>485</v>
      </c>
    </row>
    <row r="378" spans="1:2" ht="45" x14ac:dyDescent="0.25">
      <c r="A378" s="1" t="s">
        <v>725</v>
      </c>
      <c r="B378" s="1" t="s">
        <v>21</v>
      </c>
    </row>
    <row r="379" spans="1:2" ht="30" x14ac:dyDescent="0.25">
      <c r="A379" s="1" t="s">
        <v>726</v>
      </c>
      <c r="B379" s="1" t="s">
        <v>21</v>
      </c>
    </row>
    <row r="380" spans="1:2" ht="30" x14ac:dyDescent="0.25">
      <c r="A380" s="1" t="s">
        <v>429</v>
      </c>
      <c r="B380" s="1" t="s">
        <v>520</v>
      </c>
    </row>
    <row r="381" spans="1:2" ht="30" x14ac:dyDescent="0.25">
      <c r="A381" s="1" t="s">
        <v>727</v>
      </c>
      <c r="B381" s="1" t="s">
        <v>29</v>
      </c>
    </row>
    <row r="382" spans="1:2" ht="30" x14ac:dyDescent="0.25">
      <c r="A382" s="1" t="s">
        <v>728</v>
      </c>
      <c r="B382" s="1" t="s">
        <v>453</v>
      </c>
    </row>
    <row r="383" spans="1:2" x14ac:dyDescent="0.25">
      <c r="A383" s="1" t="s">
        <v>729</v>
      </c>
      <c r="B383" s="1" t="s">
        <v>531</v>
      </c>
    </row>
    <row r="384" spans="1:2" ht="30" x14ac:dyDescent="0.25">
      <c r="A384" s="1" t="s">
        <v>730</v>
      </c>
      <c r="B384" s="1" t="s">
        <v>15</v>
      </c>
    </row>
    <row r="385" spans="1:2" ht="30" x14ac:dyDescent="0.25">
      <c r="A385" s="1" t="s">
        <v>731</v>
      </c>
      <c r="B385" s="1" t="s">
        <v>15</v>
      </c>
    </row>
    <row r="386" spans="1:2" x14ac:dyDescent="0.25">
      <c r="A386" s="1" t="s">
        <v>732</v>
      </c>
      <c r="B386" s="1" t="s">
        <v>733</v>
      </c>
    </row>
    <row r="387" spans="1:2" x14ac:dyDescent="0.25">
      <c r="A387" s="1" t="s">
        <v>734</v>
      </c>
      <c r="B387" s="1" t="s">
        <v>733</v>
      </c>
    </row>
    <row r="388" spans="1:2" ht="30" x14ac:dyDescent="0.25">
      <c r="A388" s="1" t="s">
        <v>735</v>
      </c>
      <c r="B388" s="1" t="s">
        <v>733</v>
      </c>
    </row>
    <row r="389" spans="1:2" x14ac:dyDescent="0.25">
      <c r="A389" s="1" t="s">
        <v>736</v>
      </c>
      <c r="B389" s="1" t="s">
        <v>733</v>
      </c>
    </row>
    <row r="390" spans="1:2" x14ac:dyDescent="0.25">
      <c r="A390" s="1" t="s">
        <v>737</v>
      </c>
      <c r="B390" s="1" t="s">
        <v>733</v>
      </c>
    </row>
    <row r="391" spans="1:2" ht="30" x14ac:dyDescent="0.25">
      <c r="A391" s="1" t="s">
        <v>738</v>
      </c>
      <c r="B391" s="1" t="s">
        <v>733</v>
      </c>
    </row>
    <row r="392" spans="1:2" ht="30" x14ac:dyDescent="0.25">
      <c r="A392" s="1" t="s">
        <v>739</v>
      </c>
      <c r="B392" s="1" t="s">
        <v>733</v>
      </c>
    </row>
    <row r="393" spans="1:2" x14ac:dyDescent="0.25">
      <c r="A393" s="1" t="s">
        <v>740</v>
      </c>
      <c r="B393" s="1" t="s">
        <v>733</v>
      </c>
    </row>
    <row r="394" spans="1:2" x14ac:dyDescent="0.25">
      <c r="A394" s="1" t="s">
        <v>741</v>
      </c>
      <c r="B394" s="1" t="s">
        <v>733</v>
      </c>
    </row>
    <row r="395" spans="1:2" x14ac:dyDescent="0.25">
      <c r="A395" s="1" t="s">
        <v>742</v>
      </c>
      <c r="B395" s="1" t="s">
        <v>733</v>
      </c>
    </row>
    <row r="396" spans="1:2" ht="30" x14ac:dyDescent="0.25">
      <c r="A396" s="1" t="s">
        <v>743</v>
      </c>
      <c r="B396" s="1" t="s">
        <v>733</v>
      </c>
    </row>
    <row r="397" spans="1:2" x14ac:dyDescent="0.25">
      <c r="A397" s="1" t="s">
        <v>744</v>
      </c>
      <c r="B397" s="1" t="s">
        <v>733</v>
      </c>
    </row>
    <row r="398" spans="1:2" x14ac:dyDescent="0.25">
      <c r="A398" s="1" t="s">
        <v>745</v>
      </c>
      <c r="B398" s="1" t="s">
        <v>733</v>
      </c>
    </row>
    <row r="399" spans="1:2" ht="30" x14ac:dyDescent="0.25">
      <c r="A399" s="1" t="s">
        <v>746</v>
      </c>
      <c r="B399" s="1" t="s">
        <v>733</v>
      </c>
    </row>
    <row r="400" spans="1:2" ht="30" x14ac:dyDescent="0.25">
      <c r="A400" s="1" t="s">
        <v>747</v>
      </c>
      <c r="B400" s="1" t="s">
        <v>733</v>
      </c>
    </row>
    <row r="401" spans="1:2" x14ac:dyDescent="0.25">
      <c r="A401" s="1" t="s">
        <v>748</v>
      </c>
      <c r="B401" s="1" t="s">
        <v>733</v>
      </c>
    </row>
    <row r="402" spans="1:2" ht="30" x14ac:dyDescent="0.25">
      <c r="A402" s="1" t="s">
        <v>749</v>
      </c>
      <c r="B402" s="1" t="s">
        <v>21</v>
      </c>
    </row>
    <row r="403" spans="1:2" ht="60" x14ac:dyDescent="0.25">
      <c r="A403" s="1" t="s">
        <v>750</v>
      </c>
      <c r="B403" s="1" t="s">
        <v>21</v>
      </c>
    </row>
    <row r="404" spans="1:2" ht="30" x14ac:dyDescent="0.25">
      <c r="A404" s="1" t="s">
        <v>751</v>
      </c>
      <c r="B404" s="1" t="s">
        <v>21</v>
      </c>
    </row>
    <row r="405" spans="1:2" ht="30" x14ac:dyDescent="0.25">
      <c r="A405" s="1" t="s">
        <v>752</v>
      </c>
      <c r="B405" s="1" t="s">
        <v>29</v>
      </c>
    </row>
    <row r="406" spans="1:2" ht="30" x14ac:dyDescent="0.25">
      <c r="A406" s="1" t="s">
        <v>753</v>
      </c>
      <c r="B406" s="1" t="s">
        <v>596</v>
      </c>
    </row>
    <row r="407" spans="1:2" x14ac:dyDescent="0.25">
      <c r="A407" s="1" t="s">
        <v>754</v>
      </c>
      <c r="B407" s="1" t="s">
        <v>29</v>
      </c>
    </row>
    <row r="408" spans="1:2" x14ac:dyDescent="0.25">
      <c r="A408" s="1" t="s">
        <v>755</v>
      </c>
      <c r="B408" s="1" t="s">
        <v>466</v>
      </c>
    </row>
    <row r="409" spans="1:2" x14ac:dyDescent="0.25">
      <c r="A409" s="1" t="s">
        <v>756</v>
      </c>
      <c r="B409" s="1" t="s">
        <v>520</v>
      </c>
    </row>
    <row r="410" spans="1:2" x14ac:dyDescent="0.25">
      <c r="A410" s="1" t="s">
        <v>757</v>
      </c>
      <c r="B410" s="1" t="s">
        <v>593</v>
      </c>
    </row>
    <row r="411" spans="1:2" x14ac:dyDescent="0.25">
      <c r="A411" s="1" t="s">
        <v>758</v>
      </c>
      <c r="B411" s="1" t="s">
        <v>520</v>
      </c>
    </row>
    <row r="412" spans="1:2" ht="30" x14ac:dyDescent="0.25">
      <c r="A412" s="1" t="s">
        <v>759</v>
      </c>
      <c r="B412" s="1" t="s">
        <v>31</v>
      </c>
    </row>
    <row r="413" spans="1:2" x14ac:dyDescent="0.25">
      <c r="A413" s="1" t="s">
        <v>760</v>
      </c>
      <c r="B413" s="1" t="s">
        <v>520</v>
      </c>
    </row>
    <row r="414" spans="1:2" x14ac:dyDescent="0.25">
      <c r="A414" s="1" t="s">
        <v>761</v>
      </c>
      <c r="B414" s="1" t="s">
        <v>557</v>
      </c>
    </row>
    <row r="415" spans="1:2" x14ac:dyDescent="0.25">
      <c r="A415" s="1" t="s">
        <v>762</v>
      </c>
      <c r="B415" s="1" t="s">
        <v>557</v>
      </c>
    </row>
    <row r="416" spans="1:2" x14ac:dyDescent="0.25">
      <c r="A416" s="1" t="s">
        <v>763</v>
      </c>
      <c r="B416" s="1" t="s">
        <v>714</v>
      </c>
    </row>
    <row r="417" spans="1:2" x14ac:dyDescent="0.25">
      <c r="A417" s="1" t="s">
        <v>764</v>
      </c>
      <c r="B417" s="1" t="s">
        <v>514</v>
      </c>
    </row>
    <row r="418" spans="1:2" ht="30" x14ac:dyDescent="0.25">
      <c r="A418" s="1" t="s">
        <v>765</v>
      </c>
      <c r="B418" s="1" t="s">
        <v>520</v>
      </c>
    </row>
    <row r="419" spans="1:2" ht="30" x14ac:dyDescent="0.25">
      <c r="A419" s="1" t="s">
        <v>766</v>
      </c>
      <c r="B419" s="1" t="s">
        <v>520</v>
      </c>
    </row>
    <row r="420" spans="1:2" x14ac:dyDescent="0.25">
      <c r="A420" s="1" t="s">
        <v>767</v>
      </c>
      <c r="B420" s="1" t="s">
        <v>29</v>
      </c>
    </row>
    <row r="421" spans="1:2" x14ac:dyDescent="0.25">
      <c r="A421" s="1" t="s">
        <v>768</v>
      </c>
      <c r="B421" s="1" t="s">
        <v>29</v>
      </c>
    </row>
    <row r="422" spans="1:2" x14ac:dyDescent="0.25">
      <c r="A422" s="1" t="s">
        <v>769</v>
      </c>
      <c r="B422" s="1" t="s">
        <v>29</v>
      </c>
    </row>
    <row r="423" spans="1:2" x14ac:dyDescent="0.25">
      <c r="A423" s="1" t="s">
        <v>770</v>
      </c>
      <c r="B423" s="1" t="s">
        <v>29</v>
      </c>
    </row>
    <row r="424" spans="1:2" ht="30" x14ac:dyDescent="0.25">
      <c r="A424" s="1" t="s">
        <v>771</v>
      </c>
      <c r="B424" s="1" t="s">
        <v>29</v>
      </c>
    </row>
    <row r="425" spans="1:2" ht="45" x14ac:dyDescent="0.25">
      <c r="A425" s="1" t="s">
        <v>772</v>
      </c>
      <c r="B425" s="1" t="s">
        <v>29</v>
      </c>
    </row>
    <row r="426" spans="1:2" ht="30" x14ac:dyDescent="0.25">
      <c r="A426" s="1" t="s">
        <v>773</v>
      </c>
      <c r="B426" s="1" t="s">
        <v>774</v>
      </c>
    </row>
    <row r="427" spans="1:2" ht="30" x14ac:dyDescent="0.25">
      <c r="A427" s="1" t="s">
        <v>775</v>
      </c>
      <c r="B427" s="1" t="s">
        <v>520</v>
      </c>
    </row>
    <row r="428" spans="1:2" ht="30" x14ac:dyDescent="0.25">
      <c r="A428" s="1" t="s">
        <v>776</v>
      </c>
      <c r="B428" s="1" t="s">
        <v>485</v>
      </c>
    </row>
    <row r="429" spans="1:2" x14ac:dyDescent="0.25">
      <c r="A429" s="1" t="s">
        <v>777</v>
      </c>
      <c r="B429" s="1" t="s">
        <v>778</v>
      </c>
    </row>
    <row r="430" spans="1:2" x14ac:dyDescent="0.25">
      <c r="A430" s="1" t="s">
        <v>779</v>
      </c>
      <c r="B430" s="1" t="s">
        <v>520</v>
      </c>
    </row>
    <row r="431" spans="1:2" x14ac:dyDescent="0.25">
      <c r="A431" s="1" t="s">
        <v>780</v>
      </c>
      <c r="B431" s="1" t="s">
        <v>520</v>
      </c>
    </row>
    <row r="432" spans="1:2" x14ac:dyDescent="0.25">
      <c r="A432" s="1" t="s">
        <v>781</v>
      </c>
      <c r="B432" s="1" t="s">
        <v>778</v>
      </c>
    </row>
    <row r="433" spans="1:2" x14ac:dyDescent="0.25">
      <c r="A433" s="1" t="s">
        <v>782</v>
      </c>
      <c r="B433" s="1" t="s">
        <v>531</v>
      </c>
    </row>
    <row r="434" spans="1:2" ht="30" x14ac:dyDescent="0.25">
      <c r="A434" s="1" t="s">
        <v>783</v>
      </c>
      <c r="B434" s="1" t="s">
        <v>531</v>
      </c>
    </row>
    <row r="435" spans="1:2" ht="30" x14ac:dyDescent="0.25">
      <c r="A435" s="1" t="s">
        <v>784</v>
      </c>
      <c r="B435" s="1" t="s">
        <v>520</v>
      </c>
    </row>
    <row r="436" spans="1:2" ht="30" x14ac:dyDescent="0.25">
      <c r="A436" s="1" t="s">
        <v>785</v>
      </c>
      <c r="B436" s="1" t="s">
        <v>23</v>
      </c>
    </row>
    <row r="437" spans="1:2" ht="30" x14ac:dyDescent="0.25">
      <c r="A437" s="1" t="s">
        <v>786</v>
      </c>
      <c r="B437" s="1" t="s">
        <v>485</v>
      </c>
    </row>
    <row r="438" spans="1:2" x14ac:dyDescent="0.25">
      <c r="A438" s="1" t="s">
        <v>787</v>
      </c>
      <c r="B438" s="1" t="s">
        <v>33</v>
      </c>
    </row>
    <row r="439" spans="1:2" x14ac:dyDescent="0.25">
      <c r="A439" s="1" t="s">
        <v>788</v>
      </c>
      <c r="B439" s="1" t="s">
        <v>520</v>
      </c>
    </row>
    <row r="440" spans="1:2" x14ac:dyDescent="0.25">
      <c r="A440" s="1" t="s">
        <v>789</v>
      </c>
      <c r="B440" s="1" t="s">
        <v>24</v>
      </c>
    </row>
    <row r="441" spans="1:2" ht="45" x14ac:dyDescent="0.25">
      <c r="A441" s="1" t="s">
        <v>790</v>
      </c>
      <c r="B441" s="1" t="s">
        <v>520</v>
      </c>
    </row>
    <row r="442" spans="1:2" x14ac:dyDescent="0.25">
      <c r="A442" s="1" t="s">
        <v>791</v>
      </c>
      <c r="B442" s="1" t="s">
        <v>520</v>
      </c>
    </row>
    <row r="443" spans="1:2" x14ac:dyDescent="0.25">
      <c r="A443" s="1" t="s">
        <v>792</v>
      </c>
      <c r="B443" s="1" t="s">
        <v>29</v>
      </c>
    </row>
    <row r="444" spans="1:2" x14ac:dyDescent="0.25">
      <c r="A444" s="1" t="s">
        <v>793</v>
      </c>
      <c r="B444" s="1" t="s">
        <v>793</v>
      </c>
    </row>
    <row r="445" spans="1:2" ht="30" x14ac:dyDescent="0.25">
      <c r="A445" s="1" t="s">
        <v>794</v>
      </c>
      <c r="B445" s="1" t="s">
        <v>520</v>
      </c>
    </row>
    <row r="446" spans="1:2" x14ac:dyDescent="0.25">
      <c r="A446" s="1" t="s">
        <v>795</v>
      </c>
      <c r="B446" s="1" t="s">
        <v>29</v>
      </c>
    </row>
    <row r="447" spans="1:2" ht="30" x14ac:dyDescent="0.25">
      <c r="A447" s="1" t="s">
        <v>796</v>
      </c>
      <c r="B447" s="1" t="s">
        <v>29</v>
      </c>
    </row>
    <row r="448" spans="1:2" x14ac:dyDescent="0.25">
      <c r="A448" s="1" t="s">
        <v>797</v>
      </c>
      <c r="B448" s="1" t="s">
        <v>520</v>
      </c>
    </row>
    <row r="449" spans="1:2" ht="30" x14ac:dyDescent="0.25">
      <c r="A449" s="1" t="s">
        <v>798</v>
      </c>
      <c r="B449" s="1" t="s">
        <v>561</v>
      </c>
    </row>
    <row r="450" spans="1:2" ht="30" x14ac:dyDescent="0.25">
      <c r="A450" s="1" t="s">
        <v>799</v>
      </c>
    </row>
    <row r="451" spans="1:2" ht="30" x14ac:dyDescent="0.25">
      <c r="A451" s="1" t="s">
        <v>800</v>
      </c>
    </row>
    <row r="452" spans="1:2" ht="30" x14ac:dyDescent="0.25">
      <c r="A452" s="1" t="s">
        <v>801</v>
      </c>
    </row>
    <row r="453" spans="1:2" ht="30" x14ac:dyDescent="0.25">
      <c r="A453" s="1" t="s">
        <v>802</v>
      </c>
    </row>
    <row r="454" spans="1:2" ht="30" x14ac:dyDescent="0.25">
      <c r="A454" s="1" t="s">
        <v>803</v>
      </c>
    </row>
    <row r="455" spans="1:2" ht="30" x14ac:dyDescent="0.25">
      <c r="A455" s="1" t="s">
        <v>804</v>
      </c>
    </row>
    <row r="456" spans="1:2" ht="30" x14ac:dyDescent="0.25">
      <c r="A456" s="1" t="s">
        <v>805</v>
      </c>
    </row>
    <row r="457" spans="1:2" ht="30" x14ac:dyDescent="0.25">
      <c r="A457" s="1" t="s">
        <v>806</v>
      </c>
    </row>
    <row r="458" spans="1:2" ht="30" x14ac:dyDescent="0.25">
      <c r="A458" s="1" t="s">
        <v>807</v>
      </c>
    </row>
    <row r="459" spans="1:2" ht="30" x14ac:dyDescent="0.25">
      <c r="A459" s="1" t="s">
        <v>808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499"/>
  <sheetViews>
    <sheetView workbookViewId="0">
      <selection activeCell="W17" sqref="W17"/>
    </sheetView>
  </sheetViews>
  <sheetFormatPr defaultColWidth="8" defaultRowHeight="15" x14ac:dyDescent="0.25"/>
  <cols>
    <col min="1" max="32" width="23.42578125" customWidth="1"/>
  </cols>
  <sheetData>
    <row r="1" spans="1:32" ht="25.5" x14ac:dyDescent="0.25">
      <c r="A1" s="61" t="s">
        <v>135</v>
      </c>
      <c r="B1" s="61" t="s">
        <v>136</v>
      </c>
      <c r="C1" s="61" t="s">
        <v>94</v>
      </c>
      <c r="D1" s="61" t="s">
        <v>0</v>
      </c>
      <c r="E1" s="61" t="s">
        <v>137</v>
      </c>
      <c r="F1" s="61" t="s">
        <v>99</v>
      </c>
      <c r="G1" s="61" t="s">
        <v>138</v>
      </c>
      <c r="H1" s="61" t="s">
        <v>4</v>
      </c>
      <c r="I1" s="61" t="s">
        <v>3</v>
      </c>
      <c r="J1" s="61" t="s">
        <v>139</v>
      </c>
      <c r="K1" s="61" t="s">
        <v>140</v>
      </c>
      <c r="L1" s="61" t="s">
        <v>141</v>
      </c>
      <c r="M1" s="61" t="s">
        <v>142</v>
      </c>
      <c r="N1" s="61" t="s">
        <v>143</v>
      </c>
      <c r="O1" s="61" t="s">
        <v>144</v>
      </c>
      <c r="P1" s="61" t="s">
        <v>145</v>
      </c>
      <c r="Q1" s="61" t="s">
        <v>146</v>
      </c>
      <c r="R1" s="61" t="s">
        <v>821</v>
      </c>
      <c r="S1" s="61" t="s">
        <v>822</v>
      </c>
      <c r="T1" s="61" t="s">
        <v>823</v>
      </c>
      <c r="U1" s="61" t="s">
        <v>101</v>
      </c>
      <c r="V1" s="61" t="s">
        <v>824</v>
      </c>
      <c r="W1" s="61" t="s">
        <v>0</v>
      </c>
      <c r="X1" s="61" t="s">
        <v>94</v>
      </c>
      <c r="Y1" s="61" t="s">
        <v>95</v>
      </c>
      <c r="Z1" s="61" t="s">
        <v>96</v>
      </c>
      <c r="AA1" s="61" t="s">
        <v>98</v>
      </c>
      <c r="AB1" s="61" t="s">
        <v>97</v>
      </c>
      <c r="AC1" s="61" t="s">
        <v>138</v>
      </c>
      <c r="AD1" s="61" t="s">
        <v>3</v>
      </c>
      <c r="AE1" s="61" t="s">
        <v>136</v>
      </c>
      <c r="AF1" s="61" t="s">
        <v>825</v>
      </c>
    </row>
    <row r="2" spans="1:32" ht="45" x14ac:dyDescent="0.25">
      <c r="A2" s="1" t="s">
        <v>147</v>
      </c>
      <c r="B2" s="1" t="s">
        <v>157</v>
      </c>
      <c r="C2" s="1" t="s">
        <v>149</v>
      </c>
      <c r="D2" s="1" t="s">
        <v>826</v>
      </c>
      <c r="E2" s="1" t="s">
        <v>817</v>
      </c>
      <c r="F2" s="1"/>
      <c r="G2" s="1" t="s">
        <v>158</v>
      </c>
      <c r="H2" s="1" t="str">
        <f>VLOOKUP(G2,'SC to SCH'!$1:$1048576,2,FALSE)</f>
        <v>Inter-Departmental Services</v>
      </c>
      <c r="I2" s="1"/>
      <c r="J2" s="1" t="s">
        <v>827</v>
      </c>
      <c r="K2" s="62">
        <v>43982</v>
      </c>
      <c r="L2" s="1"/>
      <c r="M2" s="1" t="s">
        <v>151</v>
      </c>
      <c r="N2" s="1"/>
      <c r="O2" s="1" t="s">
        <v>152</v>
      </c>
      <c r="P2" s="1" t="s">
        <v>1</v>
      </c>
      <c r="Q2" s="2">
        <v>40</v>
      </c>
      <c r="R2" s="1"/>
      <c r="S2" s="1" t="s">
        <v>828</v>
      </c>
      <c r="T2" s="1"/>
      <c r="U2" s="1"/>
      <c r="V2" s="1" t="s">
        <v>152</v>
      </c>
      <c r="W2" s="1" t="s">
        <v>826</v>
      </c>
      <c r="X2" s="1" t="s">
        <v>149</v>
      </c>
      <c r="Y2" s="1"/>
      <c r="Z2" s="1"/>
      <c r="AA2" s="1"/>
      <c r="AB2" s="1"/>
      <c r="AC2" s="1" t="s">
        <v>158</v>
      </c>
      <c r="AD2" s="1"/>
      <c r="AE2" s="1" t="s">
        <v>157</v>
      </c>
      <c r="AF2" s="1" t="s">
        <v>829</v>
      </c>
    </row>
    <row r="3" spans="1:32" ht="45" x14ac:dyDescent="0.25">
      <c r="A3" s="1" t="s">
        <v>147</v>
      </c>
      <c r="B3" s="1" t="s">
        <v>155</v>
      </c>
      <c r="C3" s="1" t="s">
        <v>149</v>
      </c>
      <c r="D3" s="1" t="s">
        <v>826</v>
      </c>
      <c r="E3" s="1" t="s">
        <v>817</v>
      </c>
      <c r="F3" s="1"/>
      <c r="G3" s="1" t="s">
        <v>10</v>
      </c>
      <c r="H3" s="1" t="str">
        <f>VLOOKUP(G3,'SC to SCH'!$1:$1048576,2,FALSE)</f>
        <v>Fringe Benefits Allocated</v>
      </c>
      <c r="I3" s="1"/>
      <c r="J3" s="1" t="s">
        <v>830</v>
      </c>
      <c r="K3" s="62">
        <v>43982</v>
      </c>
      <c r="L3" s="1"/>
      <c r="M3" s="1" t="s">
        <v>151</v>
      </c>
      <c r="N3" s="1"/>
      <c r="O3" s="1" t="s">
        <v>152</v>
      </c>
      <c r="P3" s="1" t="s">
        <v>1</v>
      </c>
      <c r="Q3" s="2">
        <v>6865.92</v>
      </c>
      <c r="R3" s="1"/>
      <c r="S3" s="1" t="s">
        <v>828</v>
      </c>
      <c r="T3" s="1"/>
      <c r="U3" s="1"/>
      <c r="V3" s="1" t="s">
        <v>152</v>
      </c>
      <c r="W3" s="1" t="s">
        <v>826</v>
      </c>
      <c r="X3" s="1" t="s">
        <v>149</v>
      </c>
      <c r="Y3" s="1"/>
      <c r="Z3" s="1"/>
      <c r="AA3" s="1"/>
      <c r="AB3" s="1"/>
      <c r="AC3" s="1" t="s">
        <v>10</v>
      </c>
      <c r="AD3" s="1"/>
      <c r="AE3" s="1" t="s">
        <v>155</v>
      </c>
      <c r="AF3" s="1" t="s">
        <v>829</v>
      </c>
    </row>
    <row r="4" spans="1:32" ht="45" x14ac:dyDescent="0.25">
      <c r="A4" s="1" t="s">
        <v>147</v>
      </c>
      <c r="B4" s="1" t="s">
        <v>156</v>
      </c>
      <c r="C4" s="1" t="s">
        <v>149</v>
      </c>
      <c r="D4" s="1" t="s">
        <v>826</v>
      </c>
      <c r="E4" s="1" t="s">
        <v>817</v>
      </c>
      <c r="F4" s="1"/>
      <c r="G4" s="1" t="s">
        <v>240</v>
      </c>
      <c r="H4" s="1" t="str">
        <f>VLOOKUP(G4,'SC to SCH'!$1:$1048576,2,FALSE)</f>
        <v>PT Staff</v>
      </c>
      <c r="I4" s="1"/>
      <c r="J4" s="1" t="s">
        <v>831</v>
      </c>
      <c r="K4" s="62">
        <v>43982</v>
      </c>
      <c r="L4" s="1"/>
      <c r="M4" s="1" t="s">
        <v>151</v>
      </c>
      <c r="N4" s="1"/>
      <c r="O4" s="1" t="s">
        <v>152</v>
      </c>
      <c r="P4" s="1" t="s">
        <v>1</v>
      </c>
      <c r="Q4" s="2">
        <v>3239.09</v>
      </c>
      <c r="R4" s="1"/>
      <c r="S4" s="1" t="s">
        <v>828</v>
      </c>
      <c r="T4" s="1"/>
      <c r="U4" s="1"/>
      <c r="V4" s="1" t="s">
        <v>152</v>
      </c>
      <c r="W4" s="1" t="s">
        <v>826</v>
      </c>
      <c r="X4" s="1" t="s">
        <v>149</v>
      </c>
      <c r="Y4" s="1"/>
      <c r="Z4" s="1"/>
      <c r="AA4" s="1"/>
      <c r="AB4" s="1"/>
      <c r="AC4" s="1" t="s">
        <v>240</v>
      </c>
      <c r="AD4" s="1"/>
      <c r="AE4" s="1" t="s">
        <v>156</v>
      </c>
      <c r="AF4" s="1" t="s">
        <v>829</v>
      </c>
    </row>
    <row r="5" spans="1:32" ht="45" x14ac:dyDescent="0.25">
      <c r="A5" s="1" t="s">
        <v>147</v>
      </c>
      <c r="B5" s="1" t="s">
        <v>156</v>
      </c>
      <c r="C5" s="1" t="s">
        <v>149</v>
      </c>
      <c r="D5" s="1" t="s">
        <v>826</v>
      </c>
      <c r="E5" s="1" t="s">
        <v>817</v>
      </c>
      <c r="F5" s="1"/>
      <c r="G5" s="1" t="s">
        <v>49</v>
      </c>
      <c r="H5" s="1" t="str">
        <f>VLOOKUP(G5,'SC to SCH'!$1:$1048576,2,FALSE)</f>
        <v>FT Staff</v>
      </c>
      <c r="I5" s="1"/>
      <c r="J5" s="1" t="s">
        <v>832</v>
      </c>
      <c r="K5" s="62">
        <v>43982</v>
      </c>
      <c r="L5" s="1"/>
      <c r="M5" s="1" t="s">
        <v>151</v>
      </c>
      <c r="N5" s="1"/>
      <c r="O5" s="1" t="s">
        <v>152</v>
      </c>
      <c r="P5" s="1" t="s">
        <v>1</v>
      </c>
      <c r="Q5" s="2">
        <v>19115.060000000001</v>
      </c>
      <c r="R5" s="1"/>
      <c r="S5" s="1" t="s">
        <v>828</v>
      </c>
      <c r="T5" s="1"/>
      <c r="U5" s="1"/>
      <c r="V5" s="1" t="s">
        <v>152</v>
      </c>
      <c r="W5" s="1" t="s">
        <v>826</v>
      </c>
      <c r="X5" s="1" t="s">
        <v>149</v>
      </c>
      <c r="Y5" s="1"/>
      <c r="Z5" s="1"/>
      <c r="AA5" s="1"/>
      <c r="AB5" s="1"/>
      <c r="AC5" s="1" t="s">
        <v>49</v>
      </c>
      <c r="AD5" s="1"/>
      <c r="AE5" s="1" t="s">
        <v>156</v>
      </c>
      <c r="AF5" s="1" t="s">
        <v>829</v>
      </c>
    </row>
    <row r="6" spans="1:32" ht="45" x14ac:dyDescent="0.25">
      <c r="A6" s="1" t="s">
        <v>147</v>
      </c>
      <c r="B6" s="1" t="s">
        <v>157</v>
      </c>
      <c r="C6" s="1" t="s">
        <v>149</v>
      </c>
      <c r="D6" s="1" t="s">
        <v>833</v>
      </c>
      <c r="E6" s="1" t="s">
        <v>817</v>
      </c>
      <c r="F6" s="1"/>
      <c r="G6" s="1" t="s">
        <v>158</v>
      </c>
      <c r="H6" s="1" t="str">
        <f>VLOOKUP(G6,'SC to SCH'!$1:$1048576,2,FALSE)</f>
        <v>Inter-Departmental Services</v>
      </c>
      <c r="I6" s="1"/>
      <c r="J6" s="1" t="s">
        <v>834</v>
      </c>
      <c r="K6" s="62">
        <v>43982</v>
      </c>
      <c r="L6" s="1"/>
      <c r="M6" s="1" t="s">
        <v>151</v>
      </c>
      <c r="N6" s="1"/>
      <c r="O6" s="1" t="s">
        <v>152</v>
      </c>
      <c r="P6" s="1" t="s">
        <v>1</v>
      </c>
      <c r="Q6" s="2">
        <v>40</v>
      </c>
      <c r="R6" s="1"/>
      <c r="S6" s="1" t="s">
        <v>828</v>
      </c>
      <c r="T6" s="1"/>
      <c r="U6" s="1"/>
      <c r="V6" s="1" t="s">
        <v>152</v>
      </c>
      <c r="W6" s="1" t="s">
        <v>833</v>
      </c>
      <c r="X6" s="1" t="s">
        <v>149</v>
      </c>
      <c r="Y6" s="1"/>
      <c r="Z6" s="1"/>
      <c r="AA6" s="1"/>
      <c r="AB6" s="1"/>
      <c r="AC6" s="1" t="s">
        <v>158</v>
      </c>
      <c r="AD6" s="1"/>
      <c r="AE6" s="1" t="s">
        <v>157</v>
      </c>
      <c r="AF6" s="1" t="s">
        <v>829</v>
      </c>
    </row>
    <row r="7" spans="1:32" ht="45" x14ac:dyDescent="0.25">
      <c r="A7" s="1" t="s">
        <v>147</v>
      </c>
      <c r="B7" s="1" t="s">
        <v>155</v>
      </c>
      <c r="C7" s="1" t="s">
        <v>149</v>
      </c>
      <c r="D7" s="1" t="s">
        <v>833</v>
      </c>
      <c r="E7" s="1" t="s">
        <v>817</v>
      </c>
      <c r="F7" s="1"/>
      <c r="G7" s="1" t="s">
        <v>10</v>
      </c>
      <c r="H7" s="1" t="str">
        <f>VLOOKUP(G7,'SC to SCH'!$1:$1048576,2,FALSE)</f>
        <v>Fringe Benefits Allocated</v>
      </c>
      <c r="I7" s="1"/>
      <c r="J7" s="1" t="s">
        <v>835</v>
      </c>
      <c r="K7" s="62">
        <v>43982</v>
      </c>
      <c r="L7" s="1"/>
      <c r="M7" s="1" t="s">
        <v>151</v>
      </c>
      <c r="N7" s="1"/>
      <c r="O7" s="1" t="s">
        <v>152</v>
      </c>
      <c r="P7" s="1" t="s">
        <v>1</v>
      </c>
      <c r="Q7" s="2">
        <v>11249.24</v>
      </c>
      <c r="R7" s="1"/>
      <c r="S7" s="1" t="s">
        <v>828</v>
      </c>
      <c r="T7" s="1"/>
      <c r="U7" s="1"/>
      <c r="V7" s="1" t="s">
        <v>152</v>
      </c>
      <c r="W7" s="1" t="s">
        <v>833</v>
      </c>
      <c r="X7" s="1" t="s">
        <v>149</v>
      </c>
      <c r="Y7" s="1"/>
      <c r="Z7" s="1"/>
      <c r="AA7" s="1"/>
      <c r="AB7" s="1"/>
      <c r="AC7" s="1" t="s">
        <v>10</v>
      </c>
      <c r="AD7" s="1"/>
      <c r="AE7" s="1" t="s">
        <v>155</v>
      </c>
      <c r="AF7" s="1" t="s">
        <v>829</v>
      </c>
    </row>
    <row r="8" spans="1:32" ht="45" x14ac:dyDescent="0.25">
      <c r="A8" s="1" t="s">
        <v>147</v>
      </c>
      <c r="B8" s="1" t="s">
        <v>156</v>
      </c>
      <c r="C8" s="1" t="s">
        <v>149</v>
      </c>
      <c r="D8" s="1" t="s">
        <v>833</v>
      </c>
      <c r="E8" s="1" t="s">
        <v>817</v>
      </c>
      <c r="F8" s="1"/>
      <c r="G8" s="1" t="s">
        <v>49</v>
      </c>
      <c r="H8" s="1" t="str">
        <f>VLOOKUP(G8,'SC to SCH'!$1:$1048576,2,FALSE)</f>
        <v>FT Staff</v>
      </c>
      <c r="I8" s="1"/>
      <c r="J8" s="1" t="s">
        <v>836</v>
      </c>
      <c r="K8" s="62">
        <v>43982</v>
      </c>
      <c r="L8" s="1"/>
      <c r="M8" s="1" t="s">
        <v>151</v>
      </c>
      <c r="N8" s="1"/>
      <c r="O8" s="1" t="s">
        <v>152</v>
      </c>
      <c r="P8" s="1" t="s">
        <v>1</v>
      </c>
      <c r="Q8" s="2">
        <v>33690.19</v>
      </c>
      <c r="R8" s="1"/>
      <c r="S8" s="1" t="s">
        <v>828</v>
      </c>
      <c r="T8" s="1"/>
      <c r="U8" s="1"/>
      <c r="V8" s="1" t="s">
        <v>152</v>
      </c>
      <c r="W8" s="1" t="s">
        <v>833</v>
      </c>
      <c r="X8" s="1" t="s">
        <v>149</v>
      </c>
      <c r="Y8" s="1"/>
      <c r="Z8" s="1"/>
      <c r="AA8" s="1"/>
      <c r="AB8" s="1"/>
      <c r="AC8" s="1" t="s">
        <v>49</v>
      </c>
      <c r="AD8" s="1"/>
      <c r="AE8" s="1" t="s">
        <v>156</v>
      </c>
      <c r="AF8" s="1" t="s">
        <v>829</v>
      </c>
    </row>
    <row r="9" spans="1:32" ht="45" x14ac:dyDescent="0.25">
      <c r="A9" s="1" t="s">
        <v>147</v>
      </c>
      <c r="B9" s="1" t="s">
        <v>156</v>
      </c>
      <c r="C9" s="1" t="s">
        <v>149</v>
      </c>
      <c r="D9" s="1" t="s">
        <v>833</v>
      </c>
      <c r="E9" s="1" t="s">
        <v>817</v>
      </c>
      <c r="F9" s="1"/>
      <c r="G9" s="1" t="s">
        <v>50</v>
      </c>
      <c r="H9" s="1" t="str">
        <f>VLOOKUP(G9,'SC to SCH'!$1:$1048576,2,FALSE)</f>
        <v>FT Staff</v>
      </c>
      <c r="I9" s="1"/>
      <c r="J9" s="1" t="s">
        <v>837</v>
      </c>
      <c r="K9" s="62">
        <v>43982</v>
      </c>
      <c r="L9" s="1"/>
      <c r="M9" s="1" t="s">
        <v>151</v>
      </c>
      <c r="N9" s="1"/>
      <c r="O9" s="1" t="s">
        <v>152</v>
      </c>
      <c r="P9" s="1" t="s">
        <v>1</v>
      </c>
      <c r="Q9" s="2">
        <v>300</v>
      </c>
      <c r="R9" s="1"/>
      <c r="S9" s="1" t="s">
        <v>828</v>
      </c>
      <c r="T9" s="1"/>
      <c r="U9" s="1"/>
      <c r="V9" s="1" t="s">
        <v>152</v>
      </c>
      <c r="W9" s="1" t="s">
        <v>833</v>
      </c>
      <c r="X9" s="1" t="s">
        <v>149</v>
      </c>
      <c r="Y9" s="1"/>
      <c r="Z9" s="1"/>
      <c r="AA9" s="1"/>
      <c r="AB9" s="1"/>
      <c r="AC9" s="1" t="s">
        <v>50</v>
      </c>
      <c r="AD9" s="1"/>
      <c r="AE9" s="1" t="s">
        <v>156</v>
      </c>
      <c r="AF9" s="1" t="s">
        <v>829</v>
      </c>
    </row>
    <row r="10" spans="1:32" ht="45" x14ac:dyDescent="0.25">
      <c r="A10" s="1" t="s">
        <v>147</v>
      </c>
      <c r="B10" s="1" t="s">
        <v>816</v>
      </c>
      <c r="C10" s="1" t="s">
        <v>149</v>
      </c>
      <c r="D10" s="1" t="s">
        <v>838</v>
      </c>
      <c r="E10" s="1" t="s">
        <v>817</v>
      </c>
      <c r="F10" s="1"/>
      <c r="G10" s="1"/>
      <c r="H10" s="1" t="s">
        <v>21</v>
      </c>
      <c r="I10" s="1" t="s">
        <v>839</v>
      </c>
      <c r="J10" s="1" t="s">
        <v>840</v>
      </c>
      <c r="K10" s="62">
        <v>43982</v>
      </c>
      <c r="L10" s="1"/>
      <c r="M10" s="1" t="s">
        <v>151</v>
      </c>
      <c r="N10" s="1"/>
      <c r="O10" s="1" t="s">
        <v>152</v>
      </c>
      <c r="P10" s="1" t="s">
        <v>1</v>
      </c>
      <c r="Q10" s="2">
        <v>-18849.25</v>
      </c>
      <c r="R10" s="1"/>
      <c r="S10" s="1" t="s">
        <v>828</v>
      </c>
      <c r="T10" s="1"/>
      <c r="U10" s="1"/>
      <c r="V10" s="1" t="s">
        <v>152</v>
      </c>
      <c r="W10" s="1" t="s">
        <v>838</v>
      </c>
      <c r="X10" s="1" t="s">
        <v>149</v>
      </c>
      <c r="Y10" s="1"/>
      <c r="Z10" s="1"/>
      <c r="AA10" s="1"/>
      <c r="AB10" s="1"/>
      <c r="AC10" s="1"/>
      <c r="AD10" s="1" t="s">
        <v>839</v>
      </c>
      <c r="AE10" s="1" t="s">
        <v>816</v>
      </c>
      <c r="AF10" s="1" t="s">
        <v>829</v>
      </c>
    </row>
    <row r="11" spans="1:32" ht="45" x14ac:dyDescent="0.25">
      <c r="A11" s="1" t="s">
        <v>147</v>
      </c>
      <c r="B11" s="1" t="s">
        <v>157</v>
      </c>
      <c r="C11" s="1" t="s">
        <v>149</v>
      </c>
      <c r="D11" s="1" t="s">
        <v>838</v>
      </c>
      <c r="E11" s="1" t="s">
        <v>817</v>
      </c>
      <c r="F11" s="1"/>
      <c r="G11" s="1" t="s">
        <v>158</v>
      </c>
      <c r="H11" s="1" t="str">
        <f>VLOOKUP(G11,'SC to SCH'!$1:$1048576,2,FALSE)</f>
        <v>Inter-Departmental Services</v>
      </c>
      <c r="I11" s="1"/>
      <c r="J11" s="1" t="s">
        <v>841</v>
      </c>
      <c r="K11" s="62">
        <v>43982</v>
      </c>
      <c r="L11" s="1"/>
      <c r="M11" s="1" t="s">
        <v>151</v>
      </c>
      <c r="N11" s="1"/>
      <c r="O11" s="1" t="s">
        <v>152</v>
      </c>
      <c r="P11" s="1" t="s">
        <v>1</v>
      </c>
      <c r="Q11" s="2">
        <v>160</v>
      </c>
      <c r="R11" s="1"/>
      <c r="S11" s="1" t="s">
        <v>828</v>
      </c>
      <c r="T11" s="1"/>
      <c r="U11" s="1"/>
      <c r="V11" s="1" t="s">
        <v>152</v>
      </c>
      <c r="W11" s="1" t="s">
        <v>838</v>
      </c>
      <c r="X11" s="1" t="s">
        <v>149</v>
      </c>
      <c r="Y11" s="1"/>
      <c r="Z11" s="1"/>
      <c r="AA11" s="1"/>
      <c r="AB11" s="1"/>
      <c r="AC11" s="1" t="s">
        <v>158</v>
      </c>
      <c r="AD11" s="1"/>
      <c r="AE11" s="1" t="s">
        <v>157</v>
      </c>
      <c r="AF11" s="1" t="s">
        <v>829</v>
      </c>
    </row>
    <row r="12" spans="1:32" ht="45" x14ac:dyDescent="0.25">
      <c r="A12" s="1" t="s">
        <v>147</v>
      </c>
      <c r="B12" s="1" t="s">
        <v>178</v>
      </c>
      <c r="C12" s="1" t="s">
        <v>149</v>
      </c>
      <c r="D12" s="1" t="s">
        <v>838</v>
      </c>
      <c r="E12" s="1" t="s">
        <v>817</v>
      </c>
      <c r="F12" s="1"/>
      <c r="G12" s="1" t="s">
        <v>179</v>
      </c>
      <c r="H12" s="1" t="str">
        <f>VLOOKUP(G12,'SC to SCH'!$1:$1048576,2,FALSE)</f>
        <v>Furniture and Equipment</v>
      </c>
      <c r="I12" s="1"/>
      <c r="J12" s="1" t="s">
        <v>842</v>
      </c>
      <c r="K12" s="62">
        <v>43982</v>
      </c>
      <c r="L12" s="1"/>
      <c r="M12" s="1" t="s">
        <v>151</v>
      </c>
      <c r="N12" s="1"/>
      <c r="O12" s="1" t="s">
        <v>152</v>
      </c>
      <c r="P12" s="1" t="s">
        <v>1</v>
      </c>
      <c r="Q12" s="2">
        <v>107.95</v>
      </c>
      <c r="R12" s="1"/>
      <c r="S12" s="1" t="s">
        <v>828</v>
      </c>
      <c r="T12" s="1"/>
      <c r="U12" s="1"/>
      <c r="V12" s="1" t="s">
        <v>152</v>
      </c>
      <c r="W12" s="1" t="s">
        <v>838</v>
      </c>
      <c r="X12" s="1" t="s">
        <v>149</v>
      </c>
      <c r="Y12" s="1"/>
      <c r="Z12" s="1"/>
      <c r="AA12" s="1"/>
      <c r="AB12" s="1"/>
      <c r="AC12" s="1" t="s">
        <v>179</v>
      </c>
      <c r="AD12" s="1"/>
      <c r="AE12" s="1" t="s">
        <v>178</v>
      </c>
      <c r="AF12" s="1" t="s">
        <v>829</v>
      </c>
    </row>
    <row r="13" spans="1:32" ht="45" x14ac:dyDescent="0.25">
      <c r="A13" s="1" t="s">
        <v>147</v>
      </c>
      <c r="B13" s="1" t="s">
        <v>169</v>
      </c>
      <c r="C13" s="1" t="s">
        <v>149</v>
      </c>
      <c r="D13" s="1" t="s">
        <v>838</v>
      </c>
      <c r="E13" s="1" t="s">
        <v>817</v>
      </c>
      <c r="F13" s="1"/>
      <c r="G13" s="1" t="s">
        <v>173</v>
      </c>
      <c r="H13" s="1" t="str">
        <f>VLOOKUP(G13,'SC to SCH'!$1:$1048576,2,FALSE)</f>
        <v>Supplies</v>
      </c>
      <c r="I13" s="1"/>
      <c r="J13" s="1" t="s">
        <v>843</v>
      </c>
      <c r="K13" s="62">
        <v>43982</v>
      </c>
      <c r="L13" s="1"/>
      <c r="M13" s="1" t="s">
        <v>151</v>
      </c>
      <c r="N13" s="1"/>
      <c r="O13" s="1" t="s">
        <v>152</v>
      </c>
      <c r="P13" s="1" t="s">
        <v>1</v>
      </c>
      <c r="Q13" s="2">
        <v>230.59</v>
      </c>
      <c r="R13" s="1"/>
      <c r="S13" s="1" t="s">
        <v>828</v>
      </c>
      <c r="T13" s="1"/>
      <c r="U13" s="1"/>
      <c r="V13" s="1" t="s">
        <v>152</v>
      </c>
      <c r="W13" s="1" t="s">
        <v>838</v>
      </c>
      <c r="X13" s="1" t="s">
        <v>149</v>
      </c>
      <c r="Y13" s="1"/>
      <c r="Z13" s="1"/>
      <c r="AA13" s="1"/>
      <c r="AB13" s="1"/>
      <c r="AC13" s="1" t="s">
        <v>173</v>
      </c>
      <c r="AD13" s="1"/>
      <c r="AE13" s="1" t="s">
        <v>169</v>
      </c>
      <c r="AF13" s="1" t="s">
        <v>829</v>
      </c>
    </row>
    <row r="14" spans="1:32" ht="45" x14ac:dyDescent="0.25">
      <c r="A14" s="1" t="s">
        <v>147</v>
      </c>
      <c r="B14" s="1" t="s">
        <v>153</v>
      </c>
      <c r="C14" s="1" t="s">
        <v>149</v>
      </c>
      <c r="D14" s="1" t="s">
        <v>838</v>
      </c>
      <c r="E14" s="1" t="s">
        <v>817</v>
      </c>
      <c r="F14" s="1"/>
      <c r="G14" s="1" t="s">
        <v>154</v>
      </c>
      <c r="H14" s="1" t="str">
        <f>VLOOKUP(G14,'SC to SCH'!$1:$1048576,2,FALSE)</f>
        <v>Printing and Duplicating</v>
      </c>
      <c r="I14" s="1"/>
      <c r="J14" s="1" t="s">
        <v>844</v>
      </c>
      <c r="K14" s="62">
        <v>43982</v>
      </c>
      <c r="L14" s="1"/>
      <c r="M14" s="1" t="s">
        <v>151</v>
      </c>
      <c r="N14" s="1"/>
      <c r="O14" s="1" t="s">
        <v>152</v>
      </c>
      <c r="P14" s="1" t="s">
        <v>1</v>
      </c>
      <c r="Q14" s="2">
        <v>653.05999999999995</v>
      </c>
      <c r="R14" s="1"/>
      <c r="S14" s="1" t="s">
        <v>828</v>
      </c>
      <c r="T14" s="1"/>
      <c r="U14" s="1"/>
      <c r="V14" s="1" t="s">
        <v>152</v>
      </c>
      <c r="W14" s="1" t="s">
        <v>838</v>
      </c>
      <c r="X14" s="1" t="s">
        <v>149</v>
      </c>
      <c r="Y14" s="1"/>
      <c r="Z14" s="1"/>
      <c r="AA14" s="1"/>
      <c r="AB14" s="1"/>
      <c r="AC14" s="1" t="s">
        <v>154</v>
      </c>
      <c r="AD14" s="1"/>
      <c r="AE14" s="1" t="s">
        <v>153</v>
      </c>
      <c r="AF14" s="1" t="s">
        <v>829</v>
      </c>
    </row>
    <row r="15" spans="1:32" ht="45" x14ac:dyDescent="0.25">
      <c r="A15" s="1" t="s">
        <v>147</v>
      </c>
      <c r="B15" s="1" t="s">
        <v>176</v>
      </c>
      <c r="C15" s="1" t="s">
        <v>149</v>
      </c>
      <c r="D15" s="1" t="s">
        <v>838</v>
      </c>
      <c r="E15" s="1" t="s">
        <v>817</v>
      </c>
      <c r="F15" s="1"/>
      <c r="G15" s="1" t="s">
        <v>182</v>
      </c>
      <c r="H15" s="1" t="str">
        <f>VLOOKUP(G15,'SC to SCH'!$1:$1048576,2,FALSE)</f>
        <v>Local Business</v>
      </c>
      <c r="I15" s="1"/>
      <c r="J15" s="1" t="s">
        <v>845</v>
      </c>
      <c r="K15" s="62">
        <v>43982</v>
      </c>
      <c r="L15" s="1"/>
      <c r="M15" s="1" t="s">
        <v>151</v>
      </c>
      <c r="N15" s="1"/>
      <c r="O15" s="1" t="s">
        <v>152</v>
      </c>
      <c r="P15" s="1" t="s">
        <v>1</v>
      </c>
      <c r="Q15" s="2">
        <v>7</v>
      </c>
      <c r="R15" s="1"/>
      <c r="S15" s="1" t="s">
        <v>828</v>
      </c>
      <c r="T15" s="1"/>
      <c r="U15" s="1"/>
      <c r="V15" s="1" t="s">
        <v>152</v>
      </c>
      <c r="W15" s="1" t="s">
        <v>838</v>
      </c>
      <c r="X15" s="1" t="s">
        <v>149</v>
      </c>
      <c r="Y15" s="1"/>
      <c r="Z15" s="1"/>
      <c r="AA15" s="1"/>
      <c r="AB15" s="1"/>
      <c r="AC15" s="1" t="s">
        <v>182</v>
      </c>
      <c r="AD15" s="1"/>
      <c r="AE15" s="1" t="s">
        <v>176</v>
      </c>
      <c r="AF15" s="1" t="s">
        <v>829</v>
      </c>
    </row>
    <row r="16" spans="1:32" ht="45" x14ac:dyDescent="0.25">
      <c r="A16" s="1" t="s">
        <v>147</v>
      </c>
      <c r="B16" s="1" t="s">
        <v>228</v>
      </c>
      <c r="C16" s="1" t="s">
        <v>149</v>
      </c>
      <c r="D16" s="1" t="s">
        <v>838</v>
      </c>
      <c r="E16" s="1" t="s">
        <v>817</v>
      </c>
      <c r="F16" s="1"/>
      <c r="G16" s="1" t="s">
        <v>385</v>
      </c>
      <c r="H16" s="1" t="str">
        <f>VLOOKUP(G16,'SC to SCH'!$1:$1048576,2,FALSE)</f>
        <v>Books,Subscriptions,Periodicals</v>
      </c>
      <c r="I16" s="1"/>
      <c r="J16" s="1" t="s">
        <v>846</v>
      </c>
      <c r="K16" s="62">
        <v>43982</v>
      </c>
      <c r="L16" s="1"/>
      <c r="M16" s="1" t="s">
        <v>151</v>
      </c>
      <c r="N16" s="1"/>
      <c r="O16" s="1" t="s">
        <v>152</v>
      </c>
      <c r="P16" s="1" t="s">
        <v>1</v>
      </c>
      <c r="Q16" s="2">
        <v>47.27</v>
      </c>
      <c r="R16" s="1"/>
      <c r="S16" s="1" t="s">
        <v>828</v>
      </c>
      <c r="T16" s="1"/>
      <c r="U16" s="1"/>
      <c r="V16" s="1" t="s">
        <v>152</v>
      </c>
      <c r="W16" s="1" t="s">
        <v>838</v>
      </c>
      <c r="X16" s="1" t="s">
        <v>149</v>
      </c>
      <c r="Y16" s="1"/>
      <c r="Z16" s="1"/>
      <c r="AA16" s="1"/>
      <c r="AB16" s="1"/>
      <c r="AC16" s="1" t="s">
        <v>385</v>
      </c>
      <c r="AD16" s="1"/>
      <c r="AE16" s="1" t="s">
        <v>228</v>
      </c>
      <c r="AF16" s="1" t="s">
        <v>829</v>
      </c>
    </row>
    <row r="17" spans="1:32" ht="45" x14ac:dyDescent="0.25">
      <c r="A17" s="1" t="s">
        <v>147</v>
      </c>
      <c r="B17" s="1" t="s">
        <v>229</v>
      </c>
      <c r="C17" s="1" t="s">
        <v>149</v>
      </c>
      <c r="D17" s="1" t="s">
        <v>838</v>
      </c>
      <c r="E17" s="1" t="s">
        <v>817</v>
      </c>
      <c r="F17" s="1"/>
      <c r="G17" s="1" t="s">
        <v>382</v>
      </c>
      <c r="H17" s="1" t="str">
        <f>VLOOKUP(G17,'SC to SCH'!$1:$1048576,2,FALSE)</f>
        <v>Communications</v>
      </c>
      <c r="I17" s="1"/>
      <c r="J17" s="1" t="s">
        <v>847</v>
      </c>
      <c r="K17" s="62">
        <v>43982</v>
      </c>
      <c r="L17" s="1"/>
      <c r="M17" s="1" t="s">
        <v>151</v>
      </c>
      <c r="N17" s="1"/>
      <c r="O17" s="1" t="s">
        <v>152</v>
      </c>
      <c r="P17" s="1" t="s">
        <v>1</v>
      </c>
      <c r="Q17" s="2">
        <v>79.05</v>
      </c>
      <c r="R17" s="1"/>
      <c r="S17" s="1" t="s">
        <v>828</v>
      </c>
      <c r="T17" s="1"/>
      <c r="U17" s="1"/>
      <c r="V17" s="1" t="s">
        <v>152</v>
      </c>
      <c r="W17" s="1" t="s">
        <v>838</v>
      </c>
      <c r="X17" s="1" t="s">
        <v>149</v>
      </c>
      <c r="Y17" s="1"/>
      <c r="Z17" s="1"/>
      <c r="AA17" s="1"/>
      <c r="AB17" s="1"/>
      <c r="AC17" s="1" t="s">
        <v>382</v>
      </c>
      <c r="AD17" s="1"/>
      <c r="AE17" s="1" t="s">
        <v>229</v>
      </c>
      <c r="AF17" s="1" t="s">
        <v>829</v>
      </c>
    </row>
    <row r="18" spans="1:32" ht="45" x14ac:dyDescent="0.25">
      <c r="A18" s="1" t="s">
        <v>147</v>
      </c>
      <c r="B18" s="1" t="s">
        <v>229</v>
      </c>
      <c r="C18" s="1" t="s">
        <v>149</v>
      </c>
      <c r="D18" s="1" t="s">
        <v>838</v>
      </c>
      <c r="E18" s="1" t="s">
        <v>817</v>
      </c>
      <c r="F18" s="1"/>
      <c r="G18" s="1" t="s">
        <v>436</v>
      </c>
      <c r="H18" s="1" t="str">
        <f>VLOOKUP(G18,'SC to SCH'!$1:$1048576,2,FALSE)</f>
        <v>Communications</v>
      </c>
      <c r="I18" s="1"/>
      <c r="J18" s="1" t="s">
        <v>848</v>
      </c>
      <c r="K18" s="62">
        <v>43982</v>
      </c>
      <c r="L18" s="1"/>
      <c r="M18" s="1" t="s">
        <v>151</v>
      </c>
      <c r="N18" s="1"/>
      <c r="O18" s="1" t="s">
        <v>152</v>
      </c>
      <c r="P18" s="1" t="s">
        <v>1</v>
      </c>
      <c r="Q18" s="2">
        <v>31.72</v>
      </c>
      <c r="R18" s="1"/>
      <c r="S18" s="1" t="s">
        <v>828</v>
      </c>
      <c r="T18" s="1"/>
      <c r="U18" s="1"/>
      <c r="V18" s="1" t="s">
        <v>152</v>
      </c>
      <c r="W18" s="1" t="s">
        <v>838</v>
      </c>
      <c r="X18" s="1" t="s">
        <v>149</v>
      </c>
      <c r="Y18" s="1"/>
      <c r="Z18" s="1"/>
      <c r="AA18" s="1"/>
      <c r="AB18" s="1"/>
      <c r="AC18" s="1" t="s">
        <v>436</v>
      </c>
      <c r="AD18" s="1"/>
      <c r="AE18" s="1" t="s">
        <v>229</v>
      </c>
      <c r="AF18" s="1" t="s">
        <v>829</v>
      </c>
    </row>
    <row r="19" spans="1:32" ht="45" x14ac:dyDescent="0.25">
      <c r="A19" s="1" t="s">
        <v>147</v>
      </c>
      <c r="B19" s="1" t="s">
        <v>155</v>
      </c>
      <c r="C19" s="1" t="s">
        <v>149</v>
      </c>
      <c r="D19" s="1" t="s">
        <v>838</v>
      </c>
      <c r="E19" s="1" t="s">
        <v>817</v>
      </c>
      <c r="F19" s="1"/>
      <c r="G19" s="1" t="s">
        <v>10</v>
      </c>
      <c r="H19" s="1" t="str">
        <f>VLOOKUP(G19,'SC to SCH'!$1:$1048576,2,FALSE)</f>
        <v>Fringe Benefits Allocated</v>
      </c>
      <c r="I19" s="1"/>
      <c r="J19" s="1" t="s">
        <v>849</v>
      </c>
      <c r="K19" s="62">
        <v>43982</v>
      </c>
      <c r="L19" s="1"/>
      <c r="M19" s="1" t="s">
        <v>151</v>
      </c>
      <c r="N19" s="1"/>
      <c r="O19" s="1" t="s">
        <v>152</v>
      </c>
      <c r="P19" s="1" t="s">
        <v>1</v>
      </c>
      <c r="Q19" s="2">
        <v>15779.8</v>
      </c>
      <c r="R19" s="1"/>
      <c r="S19" s="1" t="s">
        <v>828</v>
      </c>
      <c r="T19" s="1"/>
      <c r="U19" s="1"/>
      <c r="V19" s="1" t="s">
        <v>152</v>
      </c>
      <c r="W19" s="1" t="s">
        <v>838</v>
      </c>
      <c r="X19" s="1" t="s">
        <v>149</v>
      </c>
      <c r="Y19" s="1"/>
      <c r="Z19" s="1"/>
      <c r="AA19" s="1"/>
      <c r="AB19" s="1"/>
      <c r="AC19" s="1" t="s">
        <v>10</v>
      </c>
      <c r="AD19" s="1"/>
      <c r="AE19" s="1" t="s">
        <v>155</v>
      </c>
      <c r="AF19" s="1" t="s">
        <v>829</v>
      </c>
    </row>
    <row r="20" spans="1:32" ht="45" x14ac:dyDescent="0.25">
      <c r="A20" s="1" t="s">
        <v>147</v>
      </c>
      <c r="B20" s="1" t="s">
        <v>156</v>
      </c>
      <c r="C20" s="1" t="s">
        <v>149</v>
      </c>
      <c r="D20" s="1" t="s">
        <v>838</v>
      </c>
      <c r="E20" s="1" t="s">
        <v>817</v>
      </c>
      <c r="F20" s="1"/>
      <c r="G20" s="1" t="s">
        <v>49</v>
      </c>
      <c r="H20" s="1" t="str">
        <f>VLOOKUP(G20,'SC to SCH'!$1:$1048576,2,FALSE)</f>
        <v>FT Staff</v>
      </c>
      <c r="I20" s="1"/>
      <c r="J20" s="1" t="s">
        <v>850</v>
      </c>
      <c r="K20" s="62">
        <v>43982</v>
      </c>
      <c r="L20" s="1"/>
      <c r="M20" s="1" t="s">
        <v>151</v>
      </c>
      <c r="N20" s="1"/>
      <c r="O20" s="1" t="s">
        <v>152</v>
      </c>
      <c r="P20" s="1" t="s">
        <v>1</v>
      </c>
      <c r="Q20" s="2">
        <v>46668.6</v>
      </c>
      <c r="R20" s="1"/>
      <c r="S20" s="1" t="s">
        <v>828</v>
      </c>
      <c r="T20" s="1"/>
      <c r="U20" s="1"/>
      <c r="V20" s="1" t="s">
        <v>152</v>
      </c>
      <c r="W20" s="1" t="s">
        <v>838</v>
      </c>
      <c r="X20" s="1" t="s">
        <v>149</v>
      </c>
      <c r="Y20" s="1"/>
      <c r="Z20" s="1"/>
      <c r="AA20" s="1"/>
      <c r="AB20" s="1"/>
      <c r="AC20" s="1" t="s">
        <v>49</v>
      </c>
      <c r="AD20" s="1"/>
      <c r="AE20" s="1" t="s">
        <v>156</v>
      </c>
      <c r="AF20" s="1" t="s">
        <v>829</v>
      </c>
    </row>
    <row r="21" spans="1:32" ht="45" x14ac:dyDescent="0.25">
      <c r="A21" s="1" t="s">
        <v>147</v>
      </c>
      <c r="B21" s="1" t="s">
        <v>156</v>
      </c>
      <c r="C21" s="1" t="s">
        <v>149</v>
      </c>
      <c r="D21" s="1" t="s">
        <v>838</v>
      </c>
      <c r="E21" s="1" t="s">
        <v>817</v>
      </c>
      <c r="F21" s="1"/>
      <c r="G21" s="1" t="s">
        <v>50</v>
      </c>
      <c r="H21" s="1" t="str">
        <f>VLOOKUP(G21,'SC to SCH'!$1:$1048576,2,FALSE)</f>
        <v>FT Staff</v>
      </c>
      <c r="I21" s="1"/>
      <c r="J21" s="1" t="s">
        <v>851</v>
      </c>
      <c r="K21" s="62">
        <v>43982</v>
      </c>
      <c r="L21" s="1"/>
      <c r="M21" s="1" t="s">
        <v>151</v>
      </c>
      <c r="N21" s="1"/>
      <c r="O21" s="1" t="s">
        <v>152</v>
      </c>
      <c r="P21" s="1" t="s">
        <v>1</v>
      </c>
      <c r="Q21" s="2">
        <v>1666.66</v>
      </c>
      <c r="R21" s="1"/>
      <c r="S21" s="1" t="s">
        <v>828</v>
      </c>
      <c r="T21" s="1"/>
      <c r="U21" s="1"/>
      <c r="V21" s="1" t="s">
        <v>152</v>
      </c>
      <c r="W21" s="1" t="s">
        <v>838</v>
      </c>
      <c r="X21" s="1" t="s">
        <v>149</v>
      </c>
      <c r="Y21" s="1"/>
      <c r="Z21" s="1"/>
      <c r="AA21" s="1"/>
      <c r="AB21" s="1"/>
      <c r="AC21" s="1" t="s">
        <v>50</v>
      </c>
      <c r="AD21" s="1"/>
      <c r="AE21" s="1" t="s">
        <v>156</v>
      </c>
      <c r="AF21" s="1" t="s">
        <v>829</v>
      </c>
    </row>
    <row r="22" spans="1:32" ht="45" x14ac:dyDescent="0.25">
      <c r="A22" s="1" t="s">
        <v>147</v>
      </c>
      <c r="B22" s="1" t="s">
        <v>816</v>
      </c>
      <c r="C22" s="1" t="s">
        <v>149</v>
      </c>
      <c r="D22" s="1" t="s">
        <v>852</v>
      </c>
      <c r="E22" s="1" t="s">
        <v>817</v>
      </c>
      <c r="F22" s="1"/>
      <c r="G22" s="1"/>
      <c r="H22" s="1" t="s">
        <v>21</v>
      </c>
      <c r="I22" s="1" t="s">
        <v>818</v>
      </c>
      <c r="J22" s="1" t="s">
        <v>853</v>
      </c>
      <c r="K22" s="62">
        <v>43982</v>
      </c>
      <c r="L22" s="1"/>
      <c r="M22" s="1" t="s">
        <v>151</v>
      </c>
      <c r="N22" s="1"/>
      <c r="O22" s="1" t="s">
        <v>152</v>
      </c>
      <c r="P22" s="1" t="s">
        <v>1</v>
      </c>
      <c r="Q22" s="2">
        <v>-1500</v>
      </c>
      <c r="R22" s="1"/>
      <c r="S22" s="1" t="s">
        <v>828</v>
      </c>
      <c r="T22" s="1"/>
      <c r="U22" s="1"/>
      <c r="V22" s="1" t="s">
        <v>152</v>
      </c>
      <c r="W22" s="1" t="s">
        <v>852</v>
      </c>
      <c r="X22" s="1" t="s">
        <v>149</v>
      </c>
      <c r="Y22" s="1"/>
      <c r="Z22" s="1"/>
      <c r="AA22" s="1"/>
      <c r="AB22" s="1"/>
      <c r="AC22" s="1"/>
      <c r="AD22" s="1" t="s">
        <v>818</v>
      </c>
      <c r="AE22" s="1" t="s">
        <v>816</v>
      </c>
      <c r="AF22" s="1" t="s">
        <v>829</v>
      </c>
    </row>
    <row r="23" spans="1:32" ht="45" x14ac:dyDescent="0.25">
      <c r="A23" s="1" t="s">
        <v>147</v>
      </c>
      <c r="B23" s="1" t="s">
        <v>157</v>
      </c>
      <c r="C23" s="1" t="s">
        <v>149</v>
      </c>
      <c r="D23" s="1" t="s">
        <v>852</v>
      </c>
      <c r="E23" s="1" t="s">
        <v>817</v>
      </c>
      <c r="F23" s="1"/>
      <c r="G23" s="1" t="s">
        <v>399</v>
      </c>
      <c r="H23" s="1" t="str">
        <f>VLOOKUP(G23,'SC to SCH'!$1:$1048576,2,FALSE)</f>
        <v>Inter-Departmental Services</v>
      </c>
      <c r="I23" s="1"/>
      <c r="J23" s="1" t="s">
        <v>854</v>
      </c>
      <c r="K23" s="62">
        <v>43982</v>
      </c>
      <c r="L23" s="1"/>
      <c r="M23" s="1" t="s">
        <v>151</v>
      </c>
      <c r="N23" s="1"/>
      <c r="O23" s="1" t="s">
        <v>152</v>
      </c>
      <c r="P23" s="1" t="s">
        <v>1</v>
      </c>
      <c r="Q23" s="2">
        <v>170</v>
      </c>
      <c r="R23" s="1"/>
      <c r="S23" s="1" t="s">
        <v>828</v>
      </c>
      <c r="T23" s="1"/>
      <c r="U23" s="1"/>
      <c r="V23" s="1" t="s">
        <v>152</v>
      </c>
      <c r="W23" s="1" t="s">
        <v>852</v>
      </c>
      <c r="X23" s="1" t="s">
        <v>149</v>
      </c>
      <c r="Y23" s="1"/>
      <c r="Z23" s="1"/>
      <c r="AA23" s="1"/>
      <c r="AB23" s="1"/>
      <c r="AC23" s="1" t="s">
        <v>399</v>
      </c>
      <c r="AD23" s="1"/>
      <c r="AE23" s="1" t="s">
        <v>157</v>
      </c>
      <c r="AF23" s="1" t="s">
        <v>829</v>
      </c>
    </row>
    <row r="24" spans="1:32" ht="45" x14ac:dyDescent="0.25">
      <c r="A24" s="1" t="s">
        <v>147</v>
      </c>
      <c r="B24" s="1" t="s">
        <v>157</v>
      </c>
      <c r="C24" s="1" t="s">
        <v>149</v>
      </c>
      <c r="D24" s="1" t="s">
        <v>852</v>
      </c>
      <c r="E24" s="1" t="s">
        <v>817</v>
      </c>
      <c r="F24" s="1"/>
      <c r="G24" s="1" t="s">
        <v>158</v>
      </c>
      <c r="H24" s="1" t="str">
        <f>VLOOKUP(G24,'SC to SCH'!$1:$1048576,2,FALSE)</f>
        <v>Inter-Departmental Services</v>
      </c>
      <c r="I24" s="1"/>
      <c r="J24" s="1" t="s">
        <v>855</v>
      </c>
      <c r="K24" s="62">
        <v>43982</v>
      </c>
      <c r="L24" s="1"/>
      <c r="M24" s="1" t="s">
        <v>151</v>
      </c>
      <c r="N24" s="1"/>
      <c r="O24" s="1" t="s">
        <v>152</v>
      </c>
      <c r="P24" s="1" t="s">
        <v>1</v>
      </c>
      <c r="Q24" s="2">
        <v>160</v>
      </c>
      <c r="R24" s="1"/>
      <c r="S24" s="1" t="s">
        <v>828</v>
      </c>
      <c r="T24" s="1"/>
      <c r="U24" s="1"/>
      <c r="V24" s="1" t="s">
        <v>152</v>
      </c>
      <c r="W24" s="1" t="s">
        <v>852</v>
      </c>
      <c r="X24" s="1" t="s">
        <v>149</v>
      </c>
      <c r="Y24" s="1"/>
      <c r="Z24" s="1"/>
      <c r="AA24" s="1"/>
      <c r="AB24" s="1"/>
      <c r="AC24" s="1" t="s">
        <v>158</v>
      </c>
      <c r="AD24" s="1"/>
      <c r="AE24" s="1" t="s">
        <v>157</v>
      </c>
      <c r="AF24" s="1" t="s">
        <v>829</v>
      </c>
    </row>
    <row r="25" spans="1:32" ht="45" x14ac:dyDescent="0.25">
      <c r="A25" s="1" t="s">
        <v>147</v>
      </c>
      <c r="B25" s="1" t="s">
        <v>169</v>
      </c>
      <c r="C25" s="1" t="s">
        <v>149</v>
      </c>
      <c r="D25" s="1" t="s">
        <v>852</v>
      </c>
      <c r="E25" s="1" t="s">
        <v>817</v>
      </c>
      <c r="F25" s="1"/>
      <c r="G25" s="1" t="s">
        <v>561</v>
      </c>
      <c r="H25" s="1" t="str">
        <f>VLOOKUP(G25,'SC to SCH'!$1:$1048576,2,FALSE)</f>
        <v>Clinical Supplies</v>
      </c>
      <c r="I25" s="1"/>
      <c r="J25" s="1" t="s">
        <v>856</v>
      </c>
      <c r="K25" s="62">
        <v>43982</v>
      </c>
      <c r="L25" s="1"/>
      <c r="M25" s="1" t="s">
        <v>151</v>
      </c>
      <c r="N25" s="1"/>
      <c r="O25" s="1" t="s">
        <v>152</v>
      </c>
      <c r="P25" s="1" t="s">
        <v>1</v>
      </c>
      <c r="Q25" s="2">
        <v>3506.66</v>
      </c>
      <c r="R25" s="1"/>
      <c r="S25" s="1" t="s">
        <v>828</v>
      </c>
      <c r="T25" s="1"/>
      <c r="U25" s="1"/>
      <c r="V25" s="1" t="s">
        <v>152</v>
      </c>
      <c r="W25" s="1" t="s">
        <v>852</v>
      </c>
      <c r="X25" s="1" t="s">
        <v>149</v>
      </c>
      <c r="Y25" s="1"/>
      <c r="Z25" s="1"/>
      <c r="AA25" s="1"/>
      <c r="AB25" s="1"/>
      <c r="AC25" s="1" t="s">
        <v>561</v>
      </c>
      <c r="AD25" s="1"/>
      <c r="AE25" s="1" t="s">
        <v>169</v>
      </c>
      <c r="AF25" s="1" t="s">
        <v>829</v>
      </c>
    </row>
    <row r="26" spans="1:32" ht="45" x14ac:dyDescent="0.25">
      <c r="A26" s="1" t="s">
        <v>147</v>
      </c>
      <c r="B26" s="1" t="s">
        <v>169</v>
      </c>
      <c r="C26" s="1" t="s">
        <v>149</v>
      </c>
      <c r="D26" s="1" t="s">
        <v>852</v>
      </c>
      <c r="E26" s="1" t="s">
        <v>817</v>
      </c>
      <c r="F26" s="1" t="s">
        <v>444</v>
      </c>
      <c r="G26" s="1" t="s">
        <v>561</v>
      </c>
      <c r="H26" s="1" t="str">
        <f>VLOOKUP(G26,'SC to SCH'!$1:$1048576,2,FALSE)</f>
        <v>Clinical Supplies</v>
      </c>
      <c r="I26" s="1"/>
      <c r="J26" s="1" t="s">
        <v>857</v>
      </c>
      <c r="K26" s="62">
        <v>43982</v>
      </c>
      <c r="L26" s="1"/>
      <c r="M26" s="1" t="s">
        <v>151</v>
      </c>
      <c r="N26" s="1"/>
      <c r="O26" s="1" t="s">
        <v>152</v>
      </c>
      <c r="P26" s="1" t="s">
        <v>1</v>
      </c>
      <c r="Q26" s="2">
        <v>500.11</v>
      </c>
      <c r="R26" s="1"/>
      <c r="S26" s="1" t="s">
        <v>828</v>
      </c>
      <c r="T26" s="1"/>
      <c r="U26" s="1"/>
      <c r="V26" s="1" t="s">
        <v>152</v>
      </c>
      <c r="W26" s="1" t="s">
        <v>852</v>
      </c>
      <c r="X26" s="1" t="s">
        <v>149</v>
      </c>
      <c r="Y26" s="1"/>
      <c r="Z26" s="1"/>
      <c r="AA26" s="1"/>
      <c r="AB26" s="1"/>
      <c r="AC26" s="1" t="s">
        <v>561</v>
      </c>
      <c r="AD26" s="1"/>
      <c r="AE26" s="1" t="s">
        <v>169</v>
      </c>
      <c r="AF26" s="1" t="s">
        <v>829</v>
      </c>
    </row>
    <row r="27" spans="1:32" ht="45" x14ac:dyDescent="0.25">
      <c r="A27" s="1" t="s">
        <v>147</v>
      </c>
      <c r="B27" s="1" t="s">
        <v>169</v>
      </c>
      <c r="C27" s="1" t="s">
        <v>149</v>
      </c>
      <c r="D27" s="1" t="s">
        <v>852</v>
      </c>
      <c r="E27" s="1" t="s">
        <v>817</v>
      </c>
      <c r="F27" s="1" t="s">
        <v>444</v>
      </c>
      <c r="G27" s="1" t="s">
        <v>708</v>
      </c>
      <c r="H27" s="1" t="str">
        <f>VLOOKUP(G27,'SC to SCH'!$1:$1048576,2,FALSE)</f>
        <v>Routine Maintenance Materials</v>
      </c>
      <c r="I27" s="1"/>
      <c r="J27" s="1" t="s">
        <v>858</v>
      </c>
      <c r="K27" s="62">
        <v>43982</v>
      </c>
      <c r="L27" s="1"/>
      <c r="M27" s="1" t="s">
        <v>151</v>
      </c>
      <c r="N27" s="1"/>
      <c r="O27" s="1" t="s">
        <v>152</v>
      </c>
      <c r="P27" s="1" t="s">
        <v>1</v>
      </c>
      <c r="Q27" s="2">
        <v>3841.2</v>
      </c>
      <c r="R27" s="1"/>
      <c r="S27" s="1" t="s">
        <v>828</v>
      </c>
      <c r="T27" s="1"/>
      <c r="U27" s="1"/>
      <c r="V27" s="1" t="s">
        <v>152</v>
      </c>
      <c r="W27" s="1" t="s">
        <v>852</v>
      </c>
      <c r="X27" s="1" t="s">
        <v>149</v>
      </c>
      <c r="Y27" s="1"/>
      <c r="Z27" s="1"/>
      <c r="AA27" s="1"/>
      <c r="AB27" s="1"/>
      <c r="AC27" s="1" t="s">
        <v>708</v>
      </c>
      <c r="AD27" s="1"/>
      <c r="AE27" s="1" t="s">
        <v>169</v>
      </c>
      <c r="AF27" s="1" t="s">
        <v>829</v>
      </c>
    </row>
    <row r="28" spans="1:32" ht="45" x14ac:dyDescent="0.25">
      <c r="A28" s="1" t="s">
        <v>147</v>
      </c>
      <c r="B28" s="1" t="s">
        <v>169</v>
      </c>
      <c r="C28" s="1" t="s">
        <v>149</v>
      </c>
      <c r="D28" s="1" t="s">
        <v>852</v>
      </c>
      <c r="E28" s="1" t="s">
        <v>817</v>
      </c>
      <c r="F28" s="1"/>
      <c r="G28" s="1" t="s">
        <v>403</v>
      </c>
      <c r="H28" s="1" t="str">
        <f>VLOOKUP(G28,'SC to SCH'!$1:$1048576,2,FALSE)</f>
        <v>Supplies</v>
      </c>
      <c r="I28" s="1"/>
      <c r="J28" s="1" t="s">
        <v>859</v>
      </c>
      <c r="K28" s="62">
        <v>43982</v>
      </c>
      <c r="L28" s="1"/>
      <c r="M28" s="1" t="s">
        <v>151</v>
      </c>
      <c r="N28" s="1"/>
      <c r="O28" s="1" t="s">
        <v>152</v>
      </c>
      <c r="P28" s="1" t="s">
        <v>1</v>
      </c>
      <c r="Q28" s="2">
        <v>23537.14</v>
      </c>
      <c r="R28" s="1"/>
      <c r="S28" s="1" t="s">
        <v>828</v>
      </c>
      <c r="T28" s="1"/>
      <c r="U28" s="1"/>
      <c r="V28" s="1" t="s">
        <v>152</v>
      </c>
      <c r="W28" s="1" t="s">
        <v>852</v>
      </c>
      <c r="X28" s="1" t="s">
        <v>149</v>
      </c>
      <c r="Y28" s="1"/>
      <c r="Z28" s="1"/>
      <c r="AA28" s="1"/>
      <c r="AB28" s="1"/>
      <c r="AC28" s="1" t="s">
        <v>403</v>
      </c>
      <c r="AD28" s="1"/>
      <c r="AE28" s="1" t="s">
        <v>169</v>
      </c>
      <c r="AF28" s="1" t="s">
        <v>829</v>
      </c>
    </row>
    <row r="29" spans="1:32" ht="45" x14ac:dyDescent="0.25">
      <c r="A29" s="1" t="s">
        <v>147</v>
      </c>
      <c r="B29" s="1" t="s">
        <v>169</v>
      </c>
      <c r="C29" s="1" t="s">
        <v>149</v>
      </c>
      <c r="D29" s="1" t="s">
        <v>852</v>
      </c>
      <c r="E29" s="1" t="s">
        <v>817</v>
      </c>
      <c r="F29" s="1" t="s">
        <v>444</v>
      </c>
      <c r="G29" s="1" t="s">
        <v>403</v>
      </c>
      <c r="H29" s="1" t="str">
        <f>VLOOKUP(G29,'SC to SCH'!$1:$1048576,2,FALSE)</f>
        <v>Supplies</v>
      </c>
      <c r="I29" s="1"/>
      <c r="J29" s="1" t="s">
        <v>860</v>
      </c>
      <c r="K29" s="62">
        <v>43982</v>
      </c>
      <c r="L29" s="1"/>
      <c r="M29" s="1" t="s">
        <v>151</v>
      </c>
      <c r="N29" s="1"/>
      <c r="O29" s="1" t="s">
        <v>152</v>
      </c>
      <c r="P29" s="1" t="s">
        <v>1</v>
      </c>
      <c r="Q29" s="2">
        <v>-1551.1</v>
      </c>
      <c r="R29" s="1"/>
      <c r="S29" s="1" t="s">
        <v>828</v>
      </c>
      <c r="T29" s="1"/>
      <c r="U29" s="1"/>
      <c r="V29" s="1" t="s">
        <v>152</v>
      </c>
      <c r="W29" s="1" t="s">
        <v>852</v>
      </c>
      <c r="X29" s="1" t="s">
        <v>149</v>
      </c>
      <c r="Y29" s="1"/>
      <c r="Z29" s="1"/>
      <c r="AA29" s="1"/>
      <c r="AB29" s="1"/>
      <c r="AC29" s="1" t="s">
        <v>403</v>
      </c>
      <c r="AD29" s="1"/>
      <c r="AE29" s="1" t="s">
        <v>169</v>
      </c>
      <c r="AF29" s="1" t="s">
        <v>829</v>
      </c>
    </row>
    <row r="30" spans="1:32" ht="45" x14ac:dyDescent="0.25">
      <c r="A30" s="1" t="s">
        <v>147</v>
      </c>
      <c r="B30" s="1" t="s">
        <v>229</v>
      </c>
      <c r="C30" s="1" t="s">
        <v>149</v>
      </c>
      <c r="D30" s="1" t="s">
        <v>852</v>
      </c>
      <c r="E30" s="1" t="s">
        <v>817</v>
      </c>
      <c r="F30" s="1"/>
      <c r="G30" s="1" t="s">
        <v>436</v>
      </c>
      <c r="H30" s="1" t="str">
        <f>VLOOKUP(G30,'SC to SCH'!$1:$1048576,2,FALSE)</f>
        <v>Communications</v>
      </c>
      <c r="I30" s="1"/>
      <c r="J30" s="1" t="s">
        <v>861</v>
      </c>
      <c r="K30" s="62">
        <v>43982</v>
      </c>
      <c r="L30" s="1"/>
      <c r="M30" s="1" t="s">
        <v>151</v>
      </c>
      <c r="N30" s="1"/>
      <c r="O30" s="1" t="s">
        <v>152</v>
      </c>
      <c r="P30" s="1" t="s">
        <v>1</v>
      </c>
      <c r="Q30" s="2">
        <v>8.3800000000000008</v>
      </c>
      <c r="R30" s="1"/>
      <c r="S30" s="1" t="s">
        <v>828</v>
      </c>
      <c r="T30" s="1"/>
      <c r="U30" s="1"/>
      <c r="V30" s="1" t="s">
        <v>152</v>
      </c>
      <c r="W30" s="1" t="s">
        <v>852</v>
      </c>
      <c r="X30" s="1" t="s">
        <v>149</v>
      </c>
      <c r="Y30" s="1"/>
      <c r="Z30" s="1"/>
      <c r="AA30" s="1"/>
      <c r="AB30" s="1"/>
      <c r="AC30" s="1" t="s">
        <v>436</v>
      </c>
      <c r="AD30" s="1"/>
      <c r="AE30" s="1" t="s">
        <v>229</v>
      </c>
      <c r="AF30" s="1" t="s">
        <v>829</v>
      </c>
    </row>
    <row r="31" spans="1:32" ht="45" x14ac:dyDescent="0.25">
      <c r="A31" s="1" t="s">
        <v>147</v>
      </c>
      <c r="B31" s="1" t="s">
        <v>155</v>
      </c>
      <c r="C31" s="1" t="s">
        <v>149</v>
      </c>
      <c r="D31" s="1" t="s">
        <v>852</v>
      </c>
      <c r="E31" s="1" t="s">
        <v>817</v>
      </c>
      <c r="F31" s="1"/>
      <c r="G31" s="1" t="s">
        <v>10</v>
      </c>
      <c r="H31" s="1" t="str">
        <f>VLOOKUP(G31,'SC to SCH'!$1:$1048576,2,FALSE)</f>
        <v>Fringe Benefits Allocated</v>
      </c>
      <c r="I31" s="1"/>
      <c r="J31" s="1" t="s">
        <v>862</v>
      </c>
      <c r="K31" s="62">
        <v>43982</v>
      </c>
      <c r="L31" s="1"/>
      <c r="M31" s="1" t="s">
        <v>151</v>
      </c>
      <c r="N31" s="1"/>
      <c r="O31" s="1" t="s">
        <v>152</v>
      </c>
      <c r="P31" s="1" t="s">
        <v>1</v>
      </c>
      <c r="Q31" s="2">
        <v>12488.3</v>
      </c>
      <c r="R31" s="1"/>
      <c r="S31" s="1" t="s">
        <v>828</v>
      </c>
      <c r="T31" s="1"/>
      <c r="U31" s="1"/>
      <c r="V31" s="1" t="s">
        <v>152</v>
      </c>
      <c r="W31" s="1" t="s">
        <v>852</v>
      </c>
      <c r="X31" s="1" t="s">
        <v>149</v>
      </c>
      <c r="Y31" s="1"/>
      <c r="Z31" s="1"/>
      <c r="AA31" s="1"/>
      <c r="AB31" s="1"/>
      <c r="AC31" s="1" t="s">
        <v>10</v>
      </c>
      <c r="AD31" s="1"/>
      <c r="AE31" s="1" t="s">
        <v>155</v>
      </c>
      <c r="AF31" s="1" t="s">
        <v>829</v>
      </c>
    </row>
    <row r="32" spans="1:32" ht="45" x14ac:dyDescent="0.25">
      <c r="A32" s="1" t="s">
        <v>147</v>
      </c>
      <c r="B32" s="1" t="s">
        <v>156</v>
      </c>
      <c r="C32" s="1" t="s">
        <v>149</v>
      </c>
      <c r="D32" s="1" t="s">
        <v>852</v>
      </c>
      <c r="E32" s="1" t="s">
        <v>817</v>
      </c>
      <c r="F32" s="1"/>
      <c r="G32" s="1" t="s">
        <v>49</v>
      </c>
      <c r="H32" s="1" t="str">
        <f>VLOOKUP(G32,'SC to SCH'!$1:$1048576,2,FALSE)</f>
        <v>FT Staff</v>
      </c>
      <c r="I32" s="1"/>
      <c r="J32" s="1" t="s">
        <v>863</v>
      </c>
      <c r="K32" s="62">
        <v>43982</v>
      </c>
      <c r="L32" s="1"/>
      <c r="M32" s="1" t="s">
        <v>151</v>
      </c>
      <c r="N32" s="1"/>
      <c r="O32" s="1" t="s">
        <v>152</v>
      </c>
      <c r="P32" s="1" t="s">
        <v>1</v>
      </c>
      <c r="Q32" s="2">
        <v>37416.68</v>
      </c>
      <c r="R32" s="1"/>
      <c r="S32" s="1" t="s">
        <v>828</v>
      </c>
      <c r="T32" s="1"/>
      <c r="U32" s="1"/>
      <c r="V32" s="1" t="s">
        <v>152</v>
      </c>
      <c r="W32" s="1" t="s">
        <v>852</v>
      </c>
      <c r="X32" s="1" t="s">
        <v>149</v>
      </c>
      <c r="Y32" s="1"/>
      <c r="Z32" s="1"/>
      <c r="AA32" s="1"/>
      <c r="AB32" s="1"/>
      <c r="AC32" s="1" t="s">
        <v>49</v>
      </c>
      <c r="AD32" s="1"/>
      <c r="AE32" s="1" t="s">
        <v>156</v>
      </c>
      <c r="AF32" s="1" t="s">
        <v>829</v>
      </c>
    </row>
    <row r="33" spans="1:32" ht="45" x14ac:dyDescent="0.25">
      <c r="A33" s="1" t="s">
        <v>147</v>
      </c>
      <c r="B33" s="1" t="s">
        <v>156</v>
      </c>
      <c r="C33" s="1" t="s">
        <v>149</v>
      </c>
      <c r="D33" s="1" t="s">
        <v>852</v>
      </c>
      <c r="E33" s="1" t="s">
        <v>817</v>
      </c>
      <c r="F33" s="1"/>
      <c r="G33" s="1" t="s">
        <v>50</v>
      </c>
      <c r="H33" s="1" t="str">
        <f>VLOOKUP(G33,'SC to SCH'!$1:$1048576,2,FALSE)</f>
        <v>FT Staff</v>
      </c>
      <c r="I33" s="1"/>
      <c r="J33" s="1" t="s">
        <v>864</v>
      </c>
      <c r="K33" s="62">
        <v>43982</v>
      </c>
      <c r="L33" s="1"/>
      <c r="M33" s="1" t="s">
        <v>151</v>
      </c>
      <c r="N33" s="1"/>
      <c r="O33" s="1" t="s">
        <v>152</v>
      </c>
      <c r="P33" s="1" t="s">
        <v>1</v>
      </c>
      <c r="Q33" s="2">
        <v>300</v>
      </c>
      <c r="R33" s="1"/>
      <c r="S33" s="1" t="s">
        <v>828</v>
      </c>
      <c r="T33" s="1"/>
      <c r="U33" s="1"/>
      <c r="V33" s="1" t="s">
        <v>152</v>
      </c>
      <c r="W33" s="1" t="s">
        <v>852</v>
      </c>
      <c r="X33" s="1" t="s">
        <v>149</v>
      </c>
      <c r="Y33" s="1"/>
      <c r="Z33" s="1"/>
      <c r="AA33" s="1"/>
      <c r="AB33" s="1"/>
      <c r="AC33" s="1" t="s">
        <v>50</v>
      </c>
      <c r="AD33" s="1"/>
      <c r="AE33" s="1" t="s">
        <v>156</v>
      </c>
      <c r="AF33" s="1" t="s">
        <v>829</v>
      </c>
    </row>
    <row r="34" spans="1:32" ht="45" x14ac:dyDescent="0.25">
      <c r="A34" s="1" t="s">
        <v>147</v>
      </c>
      <c r="B34" s="1" t="s">
        <v>157</v>
      </c>
      <c r="C34" s="1" t="s">
        <v>149</v>
      </c>
      <c r="D34" s="1" t="s">
        <v>865</v>
      </c>
      <c r="E34" s="1" t="s">
        <v>817</v>
      </c>
      <c r="F34" s="1"/>
      <c r="G34" s="1" t="s">
        <v>165</v>
      </c>
      <c r="H34" s="1" t="str">
        <f>VLOOKUP(G34,'SC to SCH'!$1:$1048576,2,FALSE)</f>
        <v>Inter-Departmental Services</v>
      </c>
      <c r="I34" s="1"/>
      <c r="J34" s="1" t="s">
        <v>866</v>
      </c>
      <c r="K34" s="62">
        <v>43982</v>
      </c>
      <c r="L34" s="1"/>
      <c r="M34" s="1" t="s">
        <v>151</v>
      </c>
      <c r="N34" s="1"/>
      <c r="O34" s="1" t="s">
        <v>152</v>
      </c>
      <c r="P34" s="1" t="s">
        <v>1</v>
      </c>
      <c r="Q34" s="2">
        <v>1298.3800000000001</v>
      </c>
      <c r="R34" s="1"/>
      <c r="S34" s="1" t="s">
        <v>828</v>
      </c>
      <c r="T34" s="1"/>
      <c r="U34" s="1"/>
      <c r="V34" s="1" t="s">
        <v>152</v>
      </c>
      <c r="W34" s="1" t="s">
        <v>865</v>
      </c>
      <c r="X34" s="1" t="s">
        <v>149</v>
      </c>
      <c r="Y34" s="1"/>
      <c r="Z34" s="1"/>
      <c r="AA34" s="1"/>
      <c r="AB34" s="1"/>
      <c r="AC34" s="1" t="s">
        <v>165</v>
      </c>
      <c r="AD34" s="1"/>
      <c r="AE34" s="1" t="s">
        <v>157</v>
      </c>
      <c r="AF34" s="1" t="s">
        <v>829</v>
      </c>
    </row>
    <row r="35" spans="1:32" ht="45" x14ac:dyDescent="0.25">
      <c r="A35" s="1" t="s">
        <v>147</v>
      </c>
      <c r="B35" s="1" t="s">
        <v>157</v>
      </c>
      <c r="C35" s="1" t="s">
        <v>149</v>
      </c>
      <c r="D35" s="1" t="s">
        <v>865</v>
      </c>
      <c r="E35" s="1" t="s">
        <v>817</v>
      </c>
      <c r="F35" s="1"/>
      <c r="G35" s="1" t="s">
        <v>158</v>
      </c>
      <c r="H35" s="1" t="str">
        <f>VLOOKUP(G35,'SC to SCH'!$1:$1048576,2,FALSE)</f>
        <v>Inter-Departmental Services</v>
      </c>
      <c r="I35" s="1"/>
      <c r="J35" s="1" t="s">
        <v>867</v>
      </c>
      <c r="K35" s="62">
        <v>43982</v>
      </c>
      <c r="L35" s="1"/>
      <c r="M35" s="1" t="s">
        <v>151</v>
      </c>
      <c r="N35" s="1"/>
      <c r="O35" s="1" t="s">
        <v>152</v>
      </c>
      <c r="P35" s="1" t="s">
        <v>1</v>
      </c>
      <c r="Q35" s="2">
        <v>120</v>
      </c>
      <c r="R35" s="1"/>
      <c r="S35" s="1" t="s">
        <v>828</v>
      </c>
      <c r="T35" s="1"/>
      <c r="U35" s="1"/>
      <c r="V35" s="1" t="s">
        <v>152</v>
      </c>
      <c r="W35" s="1" t="s">
        <v>865</v>
      </c>
      <c r="X35" s="1" t="s">
        <v>149</v>
      </c>
      <c r="Y35" s="1"/>
      <c r="Z35" s="1"/>
      <c r="AA35" s="1"/>
      <c r="AB35" s="1"/>
      <c r="AC35" s="1" t="s">
        <v>158</v>
      </c>
      <c r="AD35" s="1"/>
      <c r="AE35" s="1" t="s">
        <v>157</v>
      </c>
      <c r="AF35" s="1" t="s">
        <v>829</v>
      </c>
    </row>
    <row r="36" spans="1:32" ht="45" x14ac:dyDescent="0.25">
      <c r="A36" s="1" t="s">
        <v>147</v>
      </c>
      <c r="B36" s="1" t="s">
        <v>153</v>
      </c>
      <c r="C36" s="1" t="s">
        <v>149</v>
      </c>
      <c r="D36" s="1" t="s">
        <v>865</v>
      </c>
      <c r="E36" s="1" t="s">
        <v>817</v>
      </c>
      <c r="F36" s="1"/>
      <c r="G36" s="1" t="s">
        <v>167</v>
      </c>
      <c r="H36" s="1" t="str">
        <f>VLOOKUP(G36,'SC to SCH'!$1:$1048576,2,FALSE)</f>
        <v>Printing and Duplicating</v>
      </c>
      <c r="I36" s="1"/>
      <c r="J36" s="1" t="s">
        <v>868</v>
      </c>
      <c r="K36" s="62">
        <v>43982</v>
      </c>
      <c r="L36" s="1"/>
      <c r="M36" s="1" t="s">
        <v>151</v>
      </c>
      <c r="N36" s="1"/>
      <c r="O36" s="1" t="s">
        <v>152</v>
      </c>
      <c r="P36" s="1" t="s">
        <v>1</v>
      </c>
      <c r="Q36" s="2">
        <v>2505</v>
      </c>
      <c r="R36" s="1"/>
      <c r="S36" s="1" t="s">
        <v>828</v>
      </c>
      <c r="T36" s="1"/>
      <c r="U36" s="1"/>
      <c r="V36" s="1" t="s">
        <v>152</v>
      </c>
      <c r="W36" s="1" t="s">
        <v>865</v>
      </c>
      <c r="X36" s="1" t="s">
        <v>149</v>
      </c>
      <c r="Y36" s="1"/>
      <c r="Z36" s="1"/>
      <c r="AA36" s="1"/>
      <c r="AB36" s="1"/>
      <c r="AC36" s="1" t="s">
        <v>167</v>
      </c>
      <c r="AD36" s="1"/>
      <c r="AE36" s="1" t="s">
        <v>153</v>
      </c>
      <c r="AF36" s="1" t="s">
        <v>829</v>
      </c>
    </row>
    <row r="37" spans="1:32" ht="45" x14ac:dyDescent="0.25">
      <c r="A37" s="1" t="s">
        <v>147</v>
      </c>
      <c r="B37" s="1" t="s">
        <v>155</v>
      </c>
      <c r="C37" s="1" t="s">
        <v>149</v>
      </c>
      <c r="D37" s="1" t="s">
        <v>865</v>
      </c>
      <c r="E37" s="1" t="s">
        <v>817</v>
      </c>
      <c r="F37" s="1"/>
      <c r="G37" s="1" t="s">
        <v>10</v>
      </c>
      <c r="H37" s="1" t="str">
        <f>VLOOKUP(G37,'SC to SCH'!$1:$1048576,2,FALSE)</f>
        <v>Fringe Benefits Allocated</v>
      </c>
      <c r="I37" s="1"/>
      <c r="J37" s="1" t="s">
        <v>869</v>
      </c>
      <c r="K37" s="62">
        <v>43982</v>
      </c>
      <c r="L37" s="1"/>
      <c r="M37" s="1" t="s">
        <v>151</v>
      </c>
      <c r="N37" s="1"/>
      <c r="O37" s="1" t="s">
        <v>152</v>
      </c>
      <c r="P37" s="1" t="s">
        <v>1</v>
      </c>
      <c r="Q37" s="2">
        <v>33883.599999999999</v>
      </c>
      <c r="R37" s="1"/>
      <c r="S37" s="1" t="s">
        <v>828</v>
      </c>
      <c r="T37" s="1"/>
      <c r="U37" s="1"/>
      <c r="V37" s="1" t="s">
        <v>152</v>
      </c>
      <c r="W37" s="1" t="s">
        <v>865</v>
      </c>
      <c r="X37" s="1" t="s">
        <v>149</v>
      </c>
      <c r="Y37" s="1"/>
      <c r="Z37" s="1"/>
      <c r="AA37" s="1"/>
      <c r="AB37" s="1"/>
      <c r="AC37" s="1" t="s">
        <v>10</v>
      </c>
      <c r="AD37" s="1"/>
      <c r="AE37" s="1" t="s">
        <v>155</v>
      </c>
      <c r="AF37" s="1" t="s">
        <v>829</v>
      </c>
    </row>
    <row r="38" spans="1:32" ht="45" x14ac:dyDescent="0.25">
      <c r="A38" s="1" t="s">
        <v>147</v>
      </c>
      <c r="B38" s="1" t="s">
        <v>156</v>
      </c>
      <c r="C38" s="1" t="s">
        <v>149</v>
      </c>
      <c r="D38" s="1" t="s">
        <v>865</v>
      </c>
      <c r="E38" s="1" t="s">
        <v>817</v>
      </c>
      <c r="F38" s="1"/>
      <c r="G38" s="1" t="s">
        <v>49</v>
      </c>
      <c r="H38" s="1" t="str">
        <f>VLOOKUP(G38,'SC to SCH'!$1:$1048576,2,FALSE)</f>
        <v>FT Staff</v>
      </c>
      <c r="I38" s="1"/>
      <c r="J38" s="1" t="s">
        <v>870</v>
      </c>
      <c r="K38" s="62">
        <v>43982</v>
      </c>
      <c r="L38" s="1"/>
      <c r="M38" s="1" t="s">
        <v>151</v>
      </c>
      <c r="N38" s="1"/>
      <c r="O38" s="1" t="s">
        <v>152</v>
      </c>
      <c r="P38" s="1" t="s">
        <v>1</v>
      </c>
      <c r="Q38" s="2">
        <v>89365.56</v>
      </c>
      <c r="R38" s="1"/>
      <c r="S38" s="1" t="s">
        <v>828</v>
      </c>
      <c r="T38" s="1"/>
      <c r="U38" s="1"/>
      <c r="V38" s="1" t="s">
        <v>152</v>
      </c>
      <c r="W38" s="1" t="s">
        <v>865</v>
      </c>
      <c r="X38" s="1" t="s">
        <v>149</v>
      </c>
      <c r="Y38" s="1"/>
      <c r="Z38" s="1"/>
      <c r="AA38" s="1"/>
      <c r="AB38" s="1"/>
      <c r="AC38" s="1" t="s">
        <v>49</v>
      </c>
      <c r="AD38" s="1"/>
      <c r="AE38" s="1" t="s">
        <v>156</v>
      </c>
      <c r="AF38" s="1" t="s">
        <v>829</v>
      </c>
    </row>
    <row r="39" spans="1:32" ht="45" x14ac:dyDescent="0.25">
      <c r="A39" s="1" t="s">
        <v>147</v>
      </c>
      <c r="B39" s="1" t="s">
        <v>156</v>
      </c>
      <c r="C39" s="1" t="s">
        <v>149</v>
      </c>
      <c r="D39" s="1" t="s">
        <v>865</v>
      </c>
      <c r="E39" s="1" t="s">
        <v>817</v>
      </c>
      <c r="F39" s="1"/>
      <c r="G39" s="1" t="s">
        <v>48</v>
      </c>
      <c r="H39" s="1" t="str">
        <f>VLOOKUP(G39,'SC to SCH'!$1:$1048576,2,FALSE)</f>
        <v>FT Staff</v>
      </c>
      <c r="I39" s="1"/>
      <c r="J39" s="1" t="s">
        <v>871</v>
      </c>
      <c r="K39" s="62">
        <v>43982</v>
      </c>
      <c r="L39" s="1"/>
      <c r="M39" s="1" t="s">
        <v>151</v>
      </c>
      <c r="N39" s="1"/>
      <c r="O39" s="1" t="s">
        <v>152</v>
      </c>
      <c r="P39" s="1" t="s">
        <v>1</v>
      </c>
      <c r="Q39" s="2">
        <v>12540</v>
      </c>
      <c r="R39" s="1"/>
      <c r="S39" s="1" t="s">
        <v>828</v>
      </c>
      <c r="T39" s="1"/>
      <c r="U39" s="1"/>
      <c r="V39" s="1" t="s">
        <v>152</v>
      </c>
      <c r="W39" s="1" t="s">
        <v>865</v>
      </c>
      <c r="X39" s="1" t="s">
        <v>149</v>
      </c>
      <c r="Y39" s="1"/>
      <c r="Z39" s="1"/>
      <c r="AA39" s="1"/>
      <c r="AB39" s="1"/>
      <c r="AC39" s="1" t="s">
        <v>48</v>
      </c>
      <c r="AD39" s="1"/>
      <c r="AE39" s="1" t="s">
        <v>156</v>
      </c>
      <c r="AF39" s="1" t="s">
        <v>829</v>
      </c>
    </row>
    <row r="40" spans="1:32" ht="45" x14ac:dyDescent="0.25">
      <c r="A40" s="1" t="s">
        <v>147</v>
      </c>
      <c r="B40" s="1" t="s">
        <v>157</v>
      </c>
      <c r="C40" s="1" t="s">
        <v>149</v>
      </c>
      <c r="D40" s="1" t="s">
        <v>872</v>
      </c>
      <c r="E40" s="1" t="s">
        <v>817</v>
      </c>
      <c r="F40" s="1"/>
      <c r="G40" s="1" t="s">
        <v>165</v>
      </c>
      <c r="H40" s="1" t="str">
        <f>VLOOKUP(G40,'SC to SCH'!$1:$1048576,2,FALSE)</f>
        <v>Inter-Departmental Services</v>
      </c>
      <c r="I40" s="1"/>
      <c r="J40" s="1" t="s">
        <v>873</v>
      </c>
      <c r="K40" s="62">
        <v>43982</v>
      </c>
      <c r="L40" s="1"/>
      <c r="M40" s="1" t="s">
        <v>151</v>
      </c>
      <c r="N40" s="1"/>
      <c r="O40" s="1" t="s">
        <v>152</v>
      </c>
      <c r="P40" s="1" t="s">
        <v>1</v>
      </c>
      <c r="Q40" s="2">
        <v>1.89</v>
      </c>
      <c r="R40" s="1"/>
      <c r="S40" s="1" t="s">
        <v>828</v>
      </c>
      <c r="T40" s="1"/>
      <c r="U40" s="1"/>
      <c r="V40" s="1" t="s">
        <v>152</v>
      </c>
      <c r="W40" s="1" t="s">
        <v>872</v>
      </c>
      <c r="X40" s="1" t="s">
        <v>149</v>
      </c>
      <c r="Y40" s="1"/>
      <c r="Z40" s="1"/>
      <c r="AA40" s="1"/>
      <c r="AB40" s="1"/>
      <c r="AC40" s="1" t="s">
        <v>165</v>
      </c>
      <c r="AD40" s="1"/>
      <c r="AE40" s="1" t="s">
        <v>157</v>
      </c>
      <c r="AF40" s="1" t="s">
        <v>829</v>
      </c>
    </row>
    <row r="41" spans="1:32" ht="45" x14ac:dyDescent="0.25">
      <c r="A41" s="1" t="s">
        <v>147</v>
      </c>
      <c r="B41" s="1" t="s">
        <v>155</v>
      </c>
      <c r="C41" s="1" t="s">
        <v>149</v>
      </c>
      <c r="D41" s="1" t="s">
        <v>872</v>
      </c>
      <c r="E41" s="1" t="s">
        <v>817</v>
      </c>
      <c r="F41" s="1"/>
      <c r="G41" s="1" t="s">
        <v>10</v>
      </c>
      <c r="H41" s="1" t="str">
        <f>VLOOKUP(G41,'SC to SCH'!$1:$1048576,2,FALSE)</f>
        <v>Fringe Benefits Allocated</v>
      </c>
      <c r="I41" s="1"/>
      <c r="J41" s="1" t="s">
        <v>874</v>
      </c>
      <c r="K41" s="62">
        <v>43982</v>
      </c>
      <c r="L41" s="1"/>
      <c r="M41" s="1" t="s">
        <v>151</v>
      </c>
      <c r="N41" s="1"/>
      <c r="O41" s="1" t="s">
        <v>152</v>
      </c>
      <c r="P41" s="1" t="s">
        <v>1</v>
      </c>
      <c r="Q41" s="2">
        <v>14969.16</v>
      </c>
      <c r="R41" s="1"/>
      <c r="S41" s="1" t="s">
        <v>828</v>
      </c>
      <c r="T41" s="1"/>
      <c r="U41" s="1"/>
      <c r="V41" s="1" t="s">
        <v>152</v>
      </c>
      <c r="W41" s="1" t="s">
        <v>872</v>
      </c>
      <c r="X41" s="1" t="s">
        <v>149</v>
      </c>
      <c r="Y41" s="1"/>
      <c r="Z41" s="1"/>
      <c r="AA41" s="1"/>
      <c r="AB41" s="1"/>
      <c r="AC41" s="1" t="s">
        <v>10</v>
      </c>
      <c r="AD41" s="1"/>
      <c r="AE41" s="1" t="s">
        <v>155</v>
      </c>
      <c r="AF41" s="1" t="s">
        <v>829</v>
      </c>
    </row>
    <row r="42" spans="1:32" ht="45" x14ac:dyDescent="0.25">
      <c r="A42" s="1" t="s">
        <v>147</v>
      </c>
      <c r="B42" s="1" t="s">
        <v>156</v>
      </c>
      <c r="C42" s="1" t="s">
        <v>149</v>
      </c>
      <c r="D42" s="1" t="s">
        <v>872</v>
      </c>
      <c r="E42" s="1" t="s">
        <v>817</v>
      </c>
      <c r="F42" s="1"/>
      <c r="G42" s="1" t="s">
        <v>49</v>
      </c>
      <c r="H42" s="1" t="str">
        <f>VLOOKUP(G42,'SC to SCH'!$1:$1048576,2,FALSE)</f>
        <v>FT Staff</v>
      </c>
      <c r="I42" s="1"/>
      <c r="J42" s="1" t="s">
        <v>875</v>
      </c>
      <c r="K42" s="62">
        <v>43982</v>
      </c>
      <c r="L42" s="1"/>
      <c r="M42" s="1" t="s">
        <v>151</v>
      </c>
      <c r="N42" s="1"/>
      <c r="O42" s="1" t="s">
        <v>152</v>
      </c>
      <c r="P42" s="1" t="s">
        <v>1</v>
      </c>
      <c r="Q42" s="2">
        <v>45020.03</v>
      </c>
      <c r="R42" s="1"/>
      <c r="S42" s="1" t="s">
        <v>828</v>
      </c>
      <c r="T42" s="1"/>
      <c r="U42" s="1"/>
      <c r="V42" s="1" t="s">
        <v>152</v>
      </c>
      <c r="W42" s="1" t="s">
        <v>872</v>
      </c>
      <c r="X42" s="1" t="s">
        <v>149</v>
      </c>
      <c r="Y42" s="1"/>
      <c r="Z42" s="1"/>
      <c r="AA42" s="1"/>
      <c r="AB42" s="1"/>
      <c r="AC42" s="1" t="s">
        <v>49</v>
      </c>
      <c r="AD42" s="1"/>
      <c r="AE42" s="1" t="s">
        <v>156</v>
      </c>
      <c r="AF42" s="1" t="s">
        <v>829</v>
      </c>
    </row>
    <row r="43" spans="1:32" ht="45" x14ac:dyDescent="0.25">
      <c r="A43" s="1" t="s">
        <v>159</v>
      </c>
      <c r="B43" s="1" t="s">
        <v>155</v>
      </c>
      <c r="C43" s="1" t="s">
        <v>149</v>
      </c>
      <c r="D43" s="1" t="s">
        <v>833</v>
      </c>
      <c r="E43" s="1" t="s">
        <v>817</v>
      </c>
      <c r="F43" s="1"/>
      <c r="G43" s="1" t="s">
        <v>10</v>
      </c>
      <c r="H43" s="1" t="str">
        <f>VLOOKUP(G43,'SC to SCH'!$1:$1048576,2,FALSE)</f>
        <v>Fringe Benefits Allocated</v>
      </c>
      <c r="I43" s="1"/>
      <c r="J43" s="1" t="s">
        <v>835</v>
      </c>
      <c r="K43" s="62">
        <v>43951</v>
      </c>
      <c r="L43" s="1"/>
      <c r="M43" s="1" t="s">
        <v>160</v>
      </c>
      <c r="N43" s="1"/>
      <c r="O43" s="1" t="s">
        <v>152</v>
      </c>
      <c r="P43" s="1" t="s">
        <v>1</v>
      </c>
      <c r="Q43" s="2">
        <v>11060.32</v>
      </c>
      <c r="R43" s="1"/>
      <c r="S43" s="1" t="s">
        <v>828</v>
      </c>
      <c r="T43" s="1"/>
      <c r="U43" s="1"/>
      <c r="V43" s="1" t="s">
        <v>152</v>
      </c>
      <c r="W43" s="1" t="s">
        <v>833</v>
      </c>
      <c r="X43" s="1" t="s">
        <v>149</v>
      </c>
      <c r="Y43" s="1"/>
      <c r="Z43" s="1"/>
      <c r="AA43" s="1"/>
      <c r="AB43" s="1"/>
      <c r="AC43" s="1" t="s">
        <v>10</v>
      </c>
      <c r="AD43" s="1"/>
      <c r="AE43" s="1" t="s">
        <v>155</v>
      </c>
      <c r="AF43" s="1" t="s">
        <v>876</v>
      </c>
    </row>
    <row r="44" spans="1:32" ht="45" x14ac:dyDescent="0.25">
      <c r="A44" s="1" t="s">
        <v>159</v>
      </c>
      <c r="B44" s="1" t="s">
        <v>156</v>
      </c>
      <c r="C44" s="1" t="s">
        <v>149</v>
      </c>
      <c r="D44" s="1" t="s">
        <v>833</v>
      </c>
      <c r="E44" s="1" t="s">
        <v>817</v>
      </c>
      <c r="F44" s="1"/>
      <c r="G44" s="1" t="s">
        <v>49</v>
      </c>
      <c r="H44" s="1" t="str">
        <f>VLOOKUP(G44,'SC to SCH'!$1:$1048576,2,FALSE)</f>
        <v>FT Staff</v>
      </c>
      <c r="I44" s="1"/>
      <c r="J44" s="1" t="s">
        <v>836</v>
      </c>
      <c r="K44" s="62">
        <v>43951</v>
      </c>
      <c r="L44" s="1"/>
      <c r="M44" s="1" t="s">
        <v>160</v>
      </c>
      <c r="N44" s="1"/>
      <c r="O44" s="1" t="s">
        <v>152</v>
      </c>
      <c r="P44" s="1" t="s">
        <v>1</v>
      </c>
      <c r="Q44" s="2">
        <v>33122.01</v>
      </c>
      <c r="R44" s="1"/>
      <c r="S44" s="1" t="s">
        <v>828</v>
      </c>
      <c r="T44" s="1"/>
      <c r="U44" s="1"/>
      <c r="V44" s="1" t="s">
        <v>152</v>
      </c>
      <c r="W44" s="1" t="s">
        <v>833</v>
      </c>
      <c r="X44" s="1" t="s">
        <v>149</v>
      </c>
      <c r="Y44" s="1"/>
      <c r="Z44" s="1"/>
      <c r="AA44" s="1"/>
      <c r="AB44" s="1"/>
      <c r="AC44" s="1" t="s">
        <v>49</v>
      </c>
      <c r="AD44" s="1"/>
      <c r="AE44" s="1" t="s">
        <v>156</v>
      </c>
      <c r="AF44" s="1" t="s">
        <v>876</v>
      </c>
    </row>
    <row r="45" spans="1:32" ht="45" x14ac:dyDescent="0.25">
      <c r="A45" s="1" t="s">
        <v>159</v>
      </c>
      <c r="B45" s="1" t="s">
        <v>156</v>
      </c>
      <c r="C45" s="1" t="s">
        <v>149</v>
      </c>
      <c r="D45" s="1" t="s">
        <v>833</v>
      </c>
      <c r="E45" s="1" t="s">
        <v>817</v>
      </c>
      <c r="F45" s="1"/>
      <c r="G45" s="1" t="s">
        <v>50</v>
      </c>
      <c r="H45" s="1" t="str">
        <f>VLOOKUP(G45,'SC to SCH'!$1:$1048576,2,FALSE)</f>
        <v>FT Staff</v>
      </c>
      <c r="I45" s="1"/>
      <c r="J45" s="1" t="s">
        <v>837</v>
      </c>
      <c r="K45" s="62">
        <v>43951</v>
      </c>
      <c r="L45" s="1"/>
      <c r="M45" s="1" t="s">
        <v>160</v>
      </c>
      <c r="N45" s="1"/>
      <c r="O45" s="1" t="s">
        <v>152</v>
      </c>
      <c r="P45" s="1" t="s">
        <v>1</v>
      </c>
      <c r="Q45" s="2">
        <v>300</v>
      </c>
      <c r="R45" s="1"/>
      <c r="S45" s="1" t="s">
        <v>828</v>
      </c>
      <c r="T45" s="1"/>
      <c r="U45" s="1"/>
      <c r="V45" s="1" t="s">
        <v>152</v>
      </c>
      <c r="W45" s="1" t="s">
        <v>833</v>
      </c>
      <c r="X45" s="1" t="s">
        <v>149</v>
      </c>
      <c r="Y45" s="1"/>
      <c r="Z45" s="1"/>
      <c r="AA45" s="1"/>
      <c r="AB45" s="1"/>
      <c r="AC45" s="1" t="s">
        <v>50</v>
      </c>
      <c r="AD45" s="1"/>
      <c r="AE45" s="1" t="s">
        <v>156</v>
      </c>
      <c r="AF45" s="1" t="s">
        <v>876</v>
      </c>
    </row>
    <row r="46" spans="1:32" ht="45" x14ac:dyDescent="0.25">
      <c r="A46" s="1" t="s">
        <v>159</v>
      </c>
      <c r="B46" s="1" t="s">
        <v>816</v>
      </c>
      <c r="C46" s="1" t="s">
        <v>149</v>
      </c>
      <c r="D46" s="1" t="s">
        <v>838</v>
      </c>
      <c r="E46" s="1" t="s">
        <v>817</v>
      </c>
      <c r="F46" s="1"/>
      <c r="G46" s="1"/>
      <c r="H46" s="1" t="s">
        <v>21</v>
      </c>
      <c r="I46" s="1" t="s">
        <v>839</v>
      </c>
      <c r="J46" s="1" t="s">
        <v>840</v>
      </c>
      <c r="K46" s="62">
        <v>43951</v>
      </c>
      <c r="L46" s="1"/>
      <c r="M46" s="1" t="s">
        <v>160</v>
      </c>
      <c r="N46" s="1"/>
      <c r="O46" s="1" t="s">
        <v>152</v>
      </c>
      <c r="P46" s="1" t="s">
        <v>1</v>
      </c>
      <c r="Q46" s="2">
        <v>-18849.25</v>
      </c>
      <c r="R46" s="1"/>
      <c r="S46" s="1" t="s">
        <v>828</v>
      </c>
      <c r="T46" s="1"/>
      <c r="U46" s="1"/>
      <c r="V46" s="1" t="s">
        <v>152</v>
      </c>
      <c r="W46" s="1" t="s">
        <v>838</v>
      </c>
      <c r="X46" s="1" t="s">
        <v>149</v>
      </c>
      <c r="Y46" s="1"/>
      <c r="Z46" s="1"/>
      <c r="AA46" s="1"/>
      <c r="AB46" s="1"/>
      <c r="AC46" s="1"/>
      <c r="AD46" s="1" t="s">
        <v>839</v>
      </c>
      <c r="AE46" s="1" t="s">
        <v>816</v>
      </c>
      <c r="AF46" s="1" t="s">
        <v>876</v>
      </c>
    </row>
    <row r="47" spans="1:32" ht="45" x14ac:dyDescent="0.25">
      <c r="A47" s="1" t="s">
        <v>159</v>
      </c>
      <c r="B47" s="1" t="s">
        <v>819</v>
      </c>
      <c r="C47" s="1" t="s">
        <v>149</v>
      </c>
      <c r="D47" s="1" t="s">
        <v>838</v>
      </c>
      <c r="E47" s="1" t="s">
        <v>817</v>
      </c>
      <c r="F47" s="1"/>
      <c r="G47" s="1" t="s">
        <v>577</v>
      </c>
      <c r="H47" s="1" t="str">
        <f>VLOOKUP(G47,'SC to SCH'!$1:$1048576,2,FALSE)</f>
        <v>Equipment Maintenance</v>
      </c>
      <c r="I47" s="1"/>
      <c r="J47" s="1" t="s">
        <v>877</v>
      </c>
      <c r="K47" s="62">
        <v>43951</v>
      </c>
      <c r="L47" s="1"/>
      <c r="M47" s="1" t="s">
        <v>160</v>
      </c>
      <c r="N47" s="1"/>
      <c r="O47" s="1" t="s">
        <v>152</v>
      </c>
      <c r="P47" s="1" t="s">
        <v>1</v>
      </c>
      <c r="Q47" s="2">
        <v>230</v>
      </c>
      <c r="R47" s="1"/>
      <c r="S47" s="1" t="s">
        <v>828</v>
      </c>
      <c r="T47" s="1"/>
      <c r="U47" s="1"/>
      <c r="V47" s="1" t="s">
        <v>152</v>
      </c>
      <c r="W47" s="1" t="s">
        <v>838</v>
      </c>
      <c r="X47" s="1" t="s">
        <v>149</v>
      </c>
      <c r="Y47" s="1"/>
      <c r="Z47" s="1"/>
      <c r="AA47" s="1"/>
      <c r="AB47" s="1"/>
      <c r="AC47" s="1" t="s">
        <v>577</v>
      </c>
      <c r="AD47" s="1"/>
      <c r="AE47" s="1" t="s">
        <v>819</v>
      </c>
      <c r="AF47" s="1" t="s">
        <v>876</v>
      </c>
    </row>
    <row r="48" spans="1:32" ht="45" x14ac:dyDescent="0.25">
      <c r="A48" s="1" t="s">
        <v>159</v>
      </c>
      <c r="B48" s="1" t="s">
        <v>169</v>
      </c>
      <c r="C48" s="1" t="s">
        <v>149</v>
      </c>
      <c r="D48" s="1" t="s">
        <v>838</v>
      </c>
      <c r="E48" s="1" t="s">
        <v>817</v>
      </c>
      <c r="F48" s="1"/>
      <c r="G48" s="1" t="s">
        <v>173</v>
      </c>
      <c r="H48" s="1" t="str">
        <f>VLOOKUP(G48,'SC to SCH'!$1:$1048576,2,FALSE)</f>
        <v>Supplies</v>
      </c>
      <c r="I48" s="1"/>
      <c r="J48" s="1" t="s">
        <v>843</v>
      </c>
      <c r="K48" s="62">
        <v>43951</v>
      </c>
      <c r="L48" s="1"/>
      <c r="M48" s="1" t="s">
        <v>160</v>
      </c>
      <c r="N48" s="1"/>
      <c r="O48" s="1" t="s">
        <v>152</v>
      </c>
      <c r="P48" s="1" t="s">
        <v>1</v>
      </c>
      <c r="Q48" s="2">
        <v>6152.03</v>
      </c>
      <c r="R48" s="1"/>
      <c r="S48" s="1" t="s">
        <v>828</v>
      </c>
      <c r="T48" s="1"/>
      <c r="U48" s="1"/>
      <c r="V48" s="1" t="s">
        <v>152</v>
      </c>
      <c r="W48" s="1" t="s">
        <v>838</v>
      </c>
      <c r="X48" s="1" t="s">
        <v>149</v>
      </c>
      <c r="Y48" s="1"/>
      <c r="Z48" s="1"/>
      <c r="AA48" s="1"/>
      <c r="AB48" s="1"/>
      <c r="AC48" s="1" t="s">
        <v>173</v>
      </c>
      <c r="AD48" s="1"/>
      <c r="AE48" s="1" t="s">
        <v>169</v>
      </c>
      <c r="AF48" s="1" t="s">
        <v>876</v>
      </c>
    </row>
    <row r="49" spans="1:32" ht="45" x14ac:dyDescent="0.25">
      <c r="A49" s="1" t="s">
        <v>159</v>
      </c>
      <c r="B49" s="1" t="s">
        <v>169</v>
      </c>
      <c r="C49" s="1" t="s">
        <v>149</v>
      </c>
      <c r="D49" s="1" t="s">
        <v>838</v>
      </c>
      <c r="E49" s="1" t="s">
        <v>817</v>
      </c>
      <c r="F49" s="1"/>
      <c r="G49" s="1" t="s">
        <v>170</v>
      </c>
      <c r="H49" s="1" t="str">
        <f>VLOOKUP(G49,'SC to SCH'!$1:$1048576,2,FALSE)</f>
        <v>Supplies</v>
      </c>
      <c r="I49" s="1"/>
      <c r="J49" s="1" t="s">
        <v>878</v>
      </c>
      <c r="K49" s="62">
        <v>43951</v>
      </c>
      <c r="L49" s="1"/>
      <c r="M49" s="1" t="s">
        <v>160</v>
      </c>
      <c r="N49" s="1"/>
      <c r="O49" s="1" t="s">
        <v>152</v>
      </c>
      <c r="P49" s="1" t="s">
        <v>1</v>
      </c>
      <c r="Q49" s="2">
        <v>108.73</v>
      </c>
      <c r="R49" s="1"/>
      <c r="S49" s="1" t="s">
        <v>828</v>
      </c>
      <c r="T49" s="1"/>
      <c r="U49" s="1"/>
      <c r="V49" s="1" t="s">
        <v>152</v>
      </c>
      <c r="W49" s="1" t="s">
        <v>838</v>
      </c>
      <c r="X49" s="1" t="s">
        <v>149</v>
      </c>
      <c r="Y49" s="1"/>
      <c r="Z49" s="1"/>
      <c r="AA49" s="1"/>
      <c r="AB49" s="1"/>
      <c r="AC49" s="1" t="s">
        <v>170</v>
      </c>
      <c r="AD49" s="1"/>
      <c r="AE49" s="1" t="s">
        <v>169</v>
      </c>
      <c r="AF49" s="1" t="s">
        <v>876</v>
      </c>
    </row>
    <row r="50" spans="1:32" ht="45" x14ac:dyDescent="0.25">
      <c r="A50" s="1" t="s">
        <v>159</v>
      </c>
      <c r="B50" s="1" t="s">
        <v>153</v>
      </c>
      <c r="C50" s="1" t="s">
        <v>149</v>
      </c>
      <c r="D50" s="1" t="s">
        <v>838</v>
      </c>
      <c r="E50" s="1" t="s">
        <v>817</v>
      </c>
      <c r="F50" s="1"/>
      <c r="G50" s="1" t="s">
        <v>154</v>
      </c>
      <c r="H50" s="1" t="str">
        <f>VLOOKUP(G50,'SC to SCH'!$1:$1048576,2,FALSE)</f>
        <v>Printing and Duplicating</v>
      </c>
      <c r="I50" s="1"/>
      <c r="J50" s="1" t="s">
        <v>844</v>
      </c>
      <c r="K50" s="62">
        <v>43951</v>
      </c>
      <c r="L50" s="1"/>
      <c r="M50" s="1" t="s">
        <v>160</v>
      </c>
      <c r="N50" s="1"/>
      <c r="O50" s="1" t="s">
        <v>152</v>
      </c>
      <c r="P50" s="1" t="s">
        <v>1</v>
      </c>
      <c r="Q50" s="2">
        <v>934.59</v>
      </c>
      <c r="R50" s="1"/>
      <c r="S50" s="1" t="s">
        <v>828</v>
      </c>
      <c r="T50" s="1"/>
      <c r="U50" s="1"/>
      <c r="V50" s="1" t="s">
        <v>152</v>
      </c>
      <c r="W50" s="1" t="s">
        <v>838</v>
      </c>
      <c r="X50" s="1" t="s">
        <v>149</v>
      </c>
      <c r="Y50" s="1"/>
      <c r="Z50" s="1"/>
      <c r="AA50" s="1"/>
      <c r="AB50" s="1"/>
      <c r="AC50" s="1" t="s">
        <v>154</v>
      </c>
      <c r="AD50" s="1"/>
      <c r="AE50" s="1" t="s">
        <v>153</v>
      </c>
      <c r="AF50" s="1" t="s">
        <v>876</v>
      </c>
    </row>
    <row r="51" spans="1:32" ht="45" x14ac:dyDescent="0.25">
      <c r="A51" s="1" t="s">
        <v>159</v>
      </c>
      <c r="B51" s="1" t="s">
        <v>176</v>
      </c>
      <c r="C51" s="1" t="s">
        <v>149</v>
      </c>
      <c r="D51" s="1" t="s">
        <v>838</v>
      </c>
      <c r="E51" s="1" t="s">
        <v>817</v>
      </c>
      <c r="F51" s="1"/>
      <c r="G51" s="1" t="s">
        <v>182</v>
      </c>
      <c r="H51" s="1" t="str">
        <f>VLOOKUP(G51,'SC to SCH'!$1:$1048576,2,FALSE)</f>
        <v>Local Business</v>
      </c>
      <c r="I51" s="1"/>
      <c r="J51" s="1" t="s">
        <v>845</v>
      </c>
      <c r="K51" s="62">
        <v>43951</v>
      </c>
      <c r="L51" s="1"/>
      <c r="M51" s="1" t="s">
        <v>160</v>
      </c>
      <c r="N51" s="1"/>
      <c r="O51" s="1" t="s">
        <v>152</v>
      </c>
      <c r="P51" s="1" t="s">
        <v>1</v>
      </c>
      <c r="Q51" s="2">
        <v>574.4</v>
      </c>
      <c r="R51" s="1"/>
      <c r="S51" s="1" t="s">
        <v>828</v>
      </c>
      <c r="T51" s="1"/>
      <c r="U51" s="1"/>
      <c r="V51" s="1" t="s">
        <v>152</v>
      </c>
      <c r="W51" s="1" t="s">
        <v>838</v>
      </c>
      <c r="X51" s="1" t="s">
        <v>149</v>
      </c>
      <c r="Y51" s="1"/>
      <c r="Z51" s="1"/>
      <c r="AA51" s="1"/>
      <c r="AB51" s="1"/>
      <c r="AC51" s="1" t="s">
        <v>182</v>
      </c>
      <c r="AD51" s="1"/>
      <c r="AE51" s="1" t="s">
        <v>176</v>
      </c>
      <c r="AF51" s="1" t="s">
        <v>876</v>
      </c>
    </row>
    <row r="52" spans="1:32" ht="45" x14ac:dyDescent="0.25">
      <c r="A52" s="1" t="s">
        <v>159</v>
      </c>
      <c r="B52" s="1" t="s">
        <v>176</v>
      </c>
      <c r="C52" s="1" t="s">
        <v>149</v>
      </c>
      <c r="D52" s="1" t="s">
        <v>838</v>
      </c>
      <c r="E52" s="1" t="s">
        <v>817</v>
      </c>
      <c r="F52" s="1"/>
      <c r="G52" s="1" t="s">
        <v>182</v>
      </c>
      <c r="H52" s="1" t="str">
        <f>VLOOKUP(G52,'SC to SCH'!$1:$1048576,2,FALSE)</f>
        <v>Local Business</v>
      </c>
      <c r="I52" s="1"/>
      <c r="J52" s="1" t="s">
        <v>879</v>
      </c>
      <c r="K52" s="62">
        <v>43951</v>
      </c>
      <c r="L52" s="1"/>
      <c r="M52" s="1" t="s">
        <v>160</v>
      </c>
      <c r="N52" s="1"/>
      <c r="O52" s="1" t="s">
        <v>152</v>
      </c>
      <c r="P52" s="1" t="s">
        <v>1</v>
      </c>
      <c r="Q52" s="2">
        <v>1000</v>
      </c>
      <c r="R52" s="1"/>
      <c r="S52" s="1" t="s">
        <v>828</v>
      </c>
      <c r="T52" s="1"/>
      <c r="U52" s="1"/>
      <c r="V52" s="1" t="s">
        <v>152</v>
      </c>
      <c r="W52" s="1" t="s">
        <v>838</v>
      </c>
      <c r="X52" s="1" t="s">
        <v>149</v>
      </c>
      <c r="Y52" s="1"/>
      <c r="Z52" s="1"/>
      <c r="AA52" s="1"/>
      <c r="AB52" s="1"/>
      <c r="AC52" s="1" t="s">
        <v>182</v>
      </c>
      <c r="AD52" s="1"/>
      <c r="AE52" s="1" t="s">
        <v>176</v>
      </c>
      <c r="AF52" s="1" t="s">
        <v>876</v>
      </c>
    </row>
    <row r="53" spans="1:32" ht="45" x14ac:dyDescent="0.25">
      <c r="A53" s="1" t="s">
        <v>159</v>
      </c>
      <c r="B53" s="1" t="s">
        <v>228</v>
      </c>
      <c r="C53" s="1" t="s">
        <v>149</v>
      </c>
      <c r="D53" s="1" t="s">
        <v>838</v>
      </c>
      <c r="E53" s="1" t="s">
        <v>817</v>
      </c>
      <c r="F53" s="1"/>
      <c r="G53" s="1" t="s">
        <v>385</v>
      </c>
      <c r="H53" s="1" t="str">
        <f>VLOOKUP(G53,'SC to SCH'!$1:$1048576,2,FALSE)</f>
        <v>Books,Subscriptions,Periodicals</v>
      </c>
      <c r="I53" s="1"/>
      <c r="J53" s="1" t="s">
        <v>846</v>
      </c>
      <c r="K53" s="62">
        <v>43951</v>
      </c>
      <c r="L53" s="1"/>
      <c r="M53" s="1" t="s">
        <v>160</v>
      </c>
      <c r="N53" s="1"/>
      <c r="O53" s="1" t="s">
        <v>152</v>
      </c>
      <c r="P53" s="1" t="s">
        <v>1</v>
      </c>
      <c r="Q53" s="2">
        <v>47.27</v>
      </c>
      <c r="R53" s="1"/>
      <c r="S53" s="1" t="s">
        <v>828</v>
      </c>
      <c r="T53" s="1"/>
      <c r="U53" s="1"/>
      <c r="V53" s="1" t="s">
        <v>152</v>
      </c>
      <c r="W53" s="1" t="s">
        <v>838</v>
      </c>
      <c r="X53" s="1" t="s">
        <v>149</v>
      </c>
      <c r="Y53" s="1"/>
      <c r="Z53" s="1"/>
      <c r="AA53" s="1"/>
      <c r="AB53" s="1"/>
      <c r="AC53" s="1" t="s">
        <v>385</v>
      </c>
      <c r="AD53" s="1"/>
      <c r="AE53" s="1" t="s">
        <v>228</v>
      </c>
      <c r="AF53" s="1" t="s">
        <v>876</v>
      </c>
    </row>
    <row r="54" spans="1:32" ht="45" x14ac:dyDescent="0.25">
      <c r="A54" s="1" t="s">
        <v>159</v>
      </c>
      <c r="B54" s="1" t="s">
        <v>155</v>
      </c>
      <c r="C54" s="1" t="s">
        <v>149</v>
      </c>
      <c r="D54" s="1" t="s">
        <v>838</v>
      </c>
      <c r="E54" s="1" t="s">
        <v>817</v>
      </c>
      <c r="F54" s="1"/>
      <c r="G54" s="1" t="s">
        <v>10</v>
      </c>
      <c r="H54" s="1" t="str">
        <f>VLOOKUP(G54,'SC to SCH'!$1:$1048576,2,FALSE)</f>
        <v>Fringe Benefits Allocated</v>
      </c>
      <c r="I54" s="1"/>
      <c r="J54" s="1" t="s">
        <v>849</v>
      </c>
      <c r="K54" s="62">
        <v>43951</v>
      </c>
      <c r="L54" s="1"/>
      <c r="M54" s="1" t="s">
        <v>160</v>
      </c>
      <c r="N54" s="1"/>
      <c r="O54" s="1" t="s">
        <v>152</v>
      </c>
      <c r="P54" s="1" t="s">
        <v>1</v>
      </c>
      <c r="Q54" s="2">
        <v>15779.81</v>
      </c>
      <c r="R54" s="1"/>
      <c r="S54" s="1" t="s">
        <v>828</v>
      </c>
      <c r="T54" s="1"/>
      <c r="U54" s="1"/>
      <c r="V54" s="1" t="s">
        <v>152</v>
      </c>
      <c r="W54" s="1" t="s">
        <v>838</v>
      </c>
      <c r="X54" s="1" t="s">
        <v>149</v>
      </c>
      <c r="Y54" s="1"/>
      <c r="Z54" s="1"/>
      <c r="AA54" s="1"/>
      <c r="AB54" s="1"/>
      <c r="AC54" s="1" t="s">
        <v>10</v>
      </c>
      <c r="AD54" s="1"/>
      <c r="AE54" s="1" t="s">
        <v>155</v>
      </c>
      <c r="AF54" s="1" t="s">
        <v>876</v>
      </c>
    </row>
    <row r="55" spans="1:32" ht="45" x14ac:dyDescent="0.25">
      <c r="A55" s="1" t="s">
        <v>159</v>
      </c>
      <c r="B55" s="1" t="s">
        <v>156</v>
      </c>
      <c r="C55" s="1" t="s">
        <v>149</v>
      </c>
      <c r="D55" s="1" t="s">
        <v>838</v>
      </c>
      <c r="E55" s="1" t="s">
        <v>817</v>
      </c>
      <c r="F55" s="1"/>
      <c r="G55" s="1" t="s">
        <v>49</v>
      </c>
      <c r="H55" s="1" t="str">
        <f>VLOOKUP(G55,'SC to SCH'!$1:$1048576,2,FALSE)</f>
        <v>FT Staff</v>
      </c>
      <c r="I55" s="1"/>
      <c r="J55" s="1" t="s">
        <v>850</v>
      </c>
      <c r="K55" s="62">
        <v>43951</v>
      </c>
      <c r="L55" s="1"/>
      <c r="M55" s="1" t="s">
        <v>160</v>
      </c>
      <c r="N55" s="1"/>
      <c r="O55" s="1" t="s">
        <v>152</v>
      </c>
      <c r="P55" s="1" t="s">
        <v>1</v>
      </c>
      <c r="Q55" s="2">
        <v>46668.6</v>
      </c>
      <c r="R55" s="1"/>
      <c r="S55" s="1" t="s">
        <v>828</v>
      </c>
      <c r="T55" s="1"/>
      <c r="U55" s="1"/>
      <c r="V55" s="1" t="s">
        <v>152</v>
      </c>
      <c r="W55" s="1" t="s">
        <v>838</v>
      </c>
      <c r="X55" s="1" t="s">
        <v>149</v>
      </c>
      <c r="Y55" s="1"/>
      <c r="Z55" s="1"/>
      <c r="AA55" s="1"/>
      <c r="AB55" s="1"/>
      <c r="AC55" s="1" t="s">
        <v>49</v>
      </c>
      <c r="AD55" s="1"/>
      <c r="AE55" s="1" t="s">
        <v>156</v>
      </c>
      <c r="AF55" s="1" t="s">
        <v>876</v>
      </c>
    </row>
    <row r="56" spans="1:32" ht="45" x14ac:dyDescent="0.25">
      <c r="A56" s="1" t="s">
        <v>159</v>
      </c>
      <c r="B56" s="1" t="s">
        <v>156</v>
      </c>
      <c r="C56" s="1" t="s">
        <v>149</v>
      </c>
      <c r="D56" s="1" t="s">
        <v>838</v>
      </c>
      <c r="E56" s="1" t="s">
        <v>817</v>
      </c>
      <c r="F56" s="1"/>
      <c r="G56" s="1" t="s">
        <v>50</v>
      </c>
      <c r="H56" s="1" t="str">
        <f>VLOOKUP(G56,'SC to SCH'!$1:$1048576,2,FALSE)</f>
        <v>FT Staff</v>
      </c>
      <c r="I56" s="1"/>
      <c r="J56" s="1" t="s">
        <v>851</v>
      </c>
      <c r="K56" s="62">
        <v>43951</v>
      </c>
      <c r="L56" s="1"/>
      <c r="M56" s="1" t="s">
        <v>160</v>
      </c>
      <c r="N56" s="1"/>
      <c r="O56" s="1" t="s">
        <v>152</v>
      </c>
      <c r="P56" s="1" t="s">
        <v>1</v>
      </c>
      <c r="Q56" s="2">
        <v>1666.66</v>
      </c>
      <c r="R56" s="1"/>
      <c r="S56" s="1" t="s">
        <v>828</v>
      </c>
      <c r="T56" s="1"/>
      <c r="U56" s="1"/>
      <c r="V56" s="1" t="s">
        <v>152</v>
      </c>
      <c r="W56" s="1" t="s">
        <v>838</v>
      </c>
      <c r="X56" s="1" t="s">
        <v>149</v>
      </c>
      <c r="Y56" s="1"/>
      <c r="Z56" s="1"/>
      <c r="AA56" s="1"/>
      <c r="AB56" s="1"/>
      <c r="AC56" s="1" t="s">
        <v>50</v>
      </c>
      <c r="AD56" s="1"/>
      <c r="AE56" s="1" t="s">
        <v>156</v>
      </c>
      <c r="AF56" s="1" t="s">
        <v>876</v>
      </c>
    </row>
    <row r="57" spans="1:32" ht="45" x14ac:dyDescent="0.25">
      <c r="A57" s="1" t="s">
        <v>159</v>
      </c>
      <c r="B57" s="1" t="s">
        <v>816</v>
      </c>
      <c r="C57" s="1" t="s">
        <v>149</v>
      </c>
      <c r="D57" s="1" t="s">
        <v>852</v>
      </c>
      <c r="E57" s="1" t="s">
        <v>817</v>
      </c>
      <c r="F57" s="1"/>
      <c r="G57" s="1"/>
      <c r="H57" s="1" t="s">
        <v>21</v>
      </c>
      <c r="I57" s="1" t="s">
        <v>818</v>
      </c>
      <c r="J57" s="1" t="s">
        <v>853</v>
      </c>
      <c r="K57" s="62">
        <v>43951</v>
      </c>
      <c r="L57" s="1"/>
      <c r="M57" s="1" t="s">
        <v>160</v>
      </c>
      <c r="N57" s="1"/>
      <c r="O57" s="1" t="s">
        <v>152</v>
      </c>
      <c r="P57" s="1" t="s">
        <v>1</v>
      </c>
      <c r="Q57" s="2">
        <v>-1500</v>
      </c>
      <c r="R57" s="1"/>
      <c r="S57" s="1" t="s">
        <v>828</v>
      </c>
      <c r="T57" s="1"/>
      <c r="U57" s="1"/>
      <c r="V57" s="1" t="s">
        <v>152</v>
      </c>
      <c r="W57" s="1" t="s">
        <v>852</v>
      </c>
      <c r="X57" s="1" t="s">
        <v>149</v>
      </c>
      <c r="Y57" s="1"/>
      <c r="Z57" s="1"/>
      <c r="AA57" s="1"/>
      <c r="AB57" s="1"/>
      <c r="AC57" s="1"/>
      <c r="AD57" s="1" t="s">
        <v>818</v>
      </c>
      <c r="AE57" s="1" t="s">
        <v>816</v>
      </c>
      <c r="AF57" s="1" t="s">
        <v>876</v>
      </c>
    </row>
    <row r="58" spans="1:32" ht="45" x14ac:dyDescent="0.25">
      <c r="A58" s="1" t="s">
        <v>159</v>
      </c>
      <c r="B58" s="1" t="s">
        <v>169</v>
      </c>
      <c r="C58" s="1" t="s">
        <v>149</v>
      </c>
      <c r="D58" s="1" t="s">
        <v>852</v>
      </c>
      <c r="E58" s="1" t="s">
        <v>817</v>
      </c>
      <c r="F58" s="1"/>
      <c r="G58" s="1" t="s">
        <v>170</v>
      </c>
      <c r="H58" s="1" t="str">
        <f>VLOOKUP(G58,'SC to SCH'!$1:$1048576,2,FALSE)</f>
        <v>Supplies</v>
      </c>
      <c r="I58" s="1"/>
      <c r="J58" s="1" t="s">
        <v>880</v>
      </c>
      <c r="K58" s="62">
        <v>43951</v>
      </c>
      <c r="L58" s="1"/>
      <c r="M58" s="1" t="s">
        <v>160</v>
      </c>
      <c r="N58" s="1"/>
      <c r="O58" s="1" t="s">
        <v>152</v>
      </c>
      <c r="P58" s="1" t="s">
        <v>1</v>
      </c>
      <c r="Q58" s="2">
        <v>42</v>
      </c>
      <c r="R58" s="1"/>
      <c r="S58" s="1" t="s">
        <v>828</v>
      </c>
      <c r="T58" s="1"/>
      <c r="U58" s="1"/>
      <c r="V58" s="1" t="s">
        <v>152</v>
      </c>
      <c r="W58" s="1" t="s">
        <v>852</v>
      </c>
      <c r="X58" s="1" t="s">
        <v>149</v>
      </c>
      <c r="Y58" s="1"/>
      <c r="Z58" s="1"/>
      <c r="AA58" s="1"/>
      <c r="AB58" s="1"/>
      <c r="AC58" s="1" t="s">
        <v>170</v>
      </c>
      <c r="AD58" s="1"/>
      <c r="AE58" s="1" t="s">
        <v>169</v>
      </c>
      <c r="AF58" s="1" t="s">
        <v>876</v>
      </c>
    </row>
    <row r="59" spans="1:32" ht="45" x14ac:dyDescent="0.25">
      <c r="A59" s="1" t="s">
        <v>159</v>
      </c>
      <c r="B59" s="1" t="s">
        <v>163</v>
      </c>
      <c r="C59" s="1" t="s">
        <v>149</v>
      </c>
      <c r="D59" s="1" t="s">
        <v>852</v>
      </c>
      <c r="E59" s="1" t="s">
        <v>817</v>
      </c>
      <c r="F59" s="1"/>
      <c r="G59" s="1" t="s">
        <v>164</v>
      </c>
      <c r="H59" s="1" t="str">
        <f>VLOOKUP(G59,'SC to SCH'!$1:$1048576,2,FALSE)</f>
        <v>Domestic Travel</v>
      </c>
      <c r="I59" s="1"/>
      <c r="J59" s="1" t="s">
        <v>881</v>
      </c>
      <c r="K59" s="62">
        <v>43951</v>
      </c>
      <c r="L59" s="1"/>
      <c r="M59" s="1" t="s">
        <v>160</v>
      </c>
      <c r="N59" s="1"/>
      <c r="O59" s="1" t="s">
        <v>152</v>
      </c>
      <c r="P59" s="1" t="s">
        <v>1</v>
      </c>
      <c r="Q59" s="2">
        <v>14</v>
      </c>
      <c r="R59" s="1"/>
      <c r="S59" s="1" t="s">
        <v>828</v>
      </c>
      <c r="T59" s="1"/>
      <c r="U59" s="1"/>
      <c r="V59" s="1" t="s">
        <v>152</v>
      </c>
      <c r="W59" s="1" t="s">
        <v>852</v>
      </c>
      <c r="X59" s="1" t="s">
        <v>149</v>
      </c>
      <c r="Y59" s="1"/>
      <c r="Z59" s="1"/>
      <c r="AA59" s="1"/>
      <c r="AB59" s="1"/>
      <c r="AC59" s="1" t="s">
        <v>164</v>
      </c>
      <c r="AD59" s="1"/>
      <c r="AE59" s="1" t="s">
        <v>163</v>
      </c>
      <c r="AF59" s="1" t="s">
        <v>876</v>
      </c>
    </row>
    <row r="60" spans="1:32" ht="45" x14ac:dyDescent="0.25">
      <c r="A60" s="1" t="s">
        <v>159</v>
      </c>
      <c r="B60" s="1" t="s">
        <v>163</v>
      </c>
      <c r="C60" s="1" t="s">
        <v>149</v>
      </c>
      <c r="D60" s="1" t="s">
        <v>852</v>
      </c>
      <c r="E60" s="1" t="s">
        <v>817</v>
      </c>
      <c r="F60" s="1"/>
      <c r="G60" s="1" t="s">
        <v>164</v>
      </c>
      <c r="H60" s="1" t="str">
        <f>VLOOKUP(G60,'SC to SCH'!$1:$1048576,2,FALSE)</f>
        <v>Domestic Travel</v>
      </c>
      <c r="I60" s="1"/>
      <c r="J60" s="1" t="s">
        <v>882</v>
      </c>
      <c r="K60" s="62">
        <v>43951</v>
      </c>
      <c r="L60" s="1"/>
      <c r="M60" s="1" t="s">
        <v>160</v>
      </c>
      <c r="N60" s="1"/>
      <c r="O60" s="1" t="s">
        <v>152</v>
      </c>
      <c r="P60" s="1" t="s">
        <v>1</v>
      </c>
      <c r="Q60" s="2">
        <v>367.92</v>
      </c>
      <c r="R60" s="1"/>
      <c r="S60" s="1" t="s">
        <v>828</v>
      </c>
      <c r="T60" s="1"/>
      <c r="U60" s="1"/>
      <c r="V60" s="1" t="s">
        <v>152</v>
      </c>
      <c r="W60" s="1" t="s">
        <v>852</v>
      </c>
      <c r="X60" s="1" t="s">
        <v>149</v>
      </c>
      <c r="Y60" s="1"/>
      <c r="Z60" s="1"/>
      <c r="AA60" s="1"/>
      <c r="AB60" s="1"/>
      <c r="AC60" s="1" t="s">
        <v>164</v>
      </c>
      <c r="AD60" s="1"/>
      <c r="AE60" s="1" t="s">
        <v>163</v>
      </c>
      <c r="AF60" s="1" t="s">
        <v>876</v>
      </c>
    </row>
    <row r="61" spans="1:32" ht="45" x14ac:dyDescent="0.25">
      <c r="A61" s="1" t="s">
        <v>159</v>
      </c>
      <c r="B61" s="1" t="s">
        <v>155</v>
      </c>
      <c r="C61" s="1" t="s">
        <v>149</v>
      </c>
      <c r="D61" s="1" t="s">
        <v>852</v>
      </c>
      <c r="E61" s="1" t="s">
        <v>817</v>
      </c>
      <c r="F61" s="1"/>
      <c r="G61" s="1" t="s">
        <v>10</v>
      </c>
      <c r="H61" s="1" t="str">
        <f>VLOOKUP(G61,'SC to SCH'!$1:$1048576,2,FALSE)</f>
        <v>Fringe Benefits Allocated</v>
      </c>
      <c r="I61" s="1"/>
      <c r="J61" s="1" t="s">
        <v>862</v>
      </c>
      <c r="K61" s="62">
        <v>43951</v>
      </c>
      <c r="L61" s="1"/>
      <c r="M61" s="1" t="s">
        <v>160</v>
      </c>
      <c r="N61" s="1"/>
      <c r="O61" s="1" t="s">
        <v>152</v>
      </c>
      <c r="P61" s="1" t="s">
        <v>1</v>
      </c>
      <c r="Q61" s="2">
        <v>12488.29</v>
      </c>
      <c r="R61" s="1"/>
      <c r="S61" s="1" t="s">
        <v>828</v>
      </c>
      <c r="T61" s="1"/>
      <c r="U61" s="1"/>
      <c r="V61" s="1" t="s">
        <v>152</v>
      </c>
      <c r="W61" s="1" t="s">
        <v>852</v>
      </c>
      <c r="X61" s="1" t="s">
        <v>149</v>
      </c>
      <c r="Y61" s="1"/>
      <c r="Z61" s="1"/>
      <c r="AA61" s="1"/>
      <c r="AB61" s="1"/>
      <c r="AC61" s="1" t="s">
        <v>10</v>
      </c>
      <c r="AD61" s="1"/>
      <c r="AE61" s="1" t="s">
        <v>155</v>
      </c>
      <c r="AF61" s="1" t="s">
        <v>876</v>
      </c>
    </row>
    <row r="62" spans="1:32" ht="45" x14ac:dyDescent="0.25">
      <c r="A62" s="1" t="s">
        <v>159</v>
      </c>
      <c r="B62" s="1" t="s">
        <v>156</v>
      </c>
      <c r="C62" s="1" t="s">
        <v>149</v>
      </c>
      <c r="D62" s="1" t="s">
        <v>852</v>
      </c>
      <c r="E62" s="1" t="s">
        <v>817</v>
      </c>
      <c r="F62" s="1"/>
      <c r="G62" s="1" t="s">
        <v>49</v>
      </c>
      <c r="H62" s="1" t="str">
        <f>VLOOKUP(G62,'SC to SCH'!$1:$1048576,2,FALSE)</f>
        <v>FT Staff</v>
      </c>
      <c r="I62" s="1"/>
      <c r="J62" s="1" t="s">
        <v>863</v>
      </c>
      <c r="K62" s="62">
        <v>43951</v>
      </c>
      <c r="L62" s="1"/>
      <c r="M62" s="1" t="s">
        <v>160</v>
      </c>
      <c r="N62" s="1"/>
      <c r="O62" s="1" t="s">
        <v>152</v>
      </c>
      <c r="P62" s="1" t="s">
        <v>1</v>
      </c>
      <c r="Q62" s="2">
        <v>37416.68</v>
      </c>
      <c r="R62" s="1"/>
      <c r="S62" s="1" t="s">
        <v>828</v>
      </c>
      <c r="T62" s="1"/>
      <c r="U62" s="1"/>
      <c r="V62" s="1" t="s">
        <v>152</v>
      </c>
      <c r="W62" s="1" t="s">
        <v>852</v>
      </c>
      <c r="X62" s="1" t="s">
        <v>149</v>
      </c>
      <c r="Y62" s="1"/>
      <c r="Z62" s="1"/>
      <c r="AA62" s="1"/>
      <c r="AB62" s="1"/>
      <c r="AC62" s="1" t="s">
        <v>49</v>
      </c>
      <c r="AD62" s="1"/>
      <c r="AE62" s="1" t="s">
        <v>156</v>
      </c>
      <c r="AF62" s="1" t="s">
        <v>876</v>
      </c>
    </row>
    <row r="63" spans="1:32" ht="45" x14ac:dyDescent="0.25">
      <c r="A63" s="1" t="s">
        <v>159</v>
      </c>
      <c r="B63" s="1" t="s">
        <v>156</v>
      </c>
      <c r="C63" s="1" t="s">
        <v>149</v>
      </c>
      <c r="D63" s="1" t="s">
        <v>852</v>
      </c>
      <c r="E63" s="1" t="s">
        <v>817</v>
      </c>
      <c r="F63" s="1"/>
      <c r="G63" s="1" t="s">
        <v>50</v>
      </c>
      <c r="H63" s="1" t="str">
        <f>VLOOKUP(G63,'SC to SCH'!$1:$1048576,2,FALSE)</f>
        <v>FT Staff</v>
      </c>
      <c r="I63" s="1"/>
      <c r="J63" s="1" t="s">
        <v>864</v>
      </c>
      <c r="K63" s="62">
        <v>43951</v>
      </c>
      <c r="L63" s="1"/>
      <c r="M63" s="1" t="s">
        <v>160</v>
      </c>
      <c r="N63" s="1"/>
      <c r="O63" s="1" t="s">
        <v>152</v>
      </c>
      <c r="P63" s="1" t="s">
        <v>1</v>
      </c>
      <c r="Q63" s="2">
        <v>300</v>
      </c>
      <c r="R63" s="1"/>
      <c r="S63" s="1" t="s">
        <v>828</v>
      </c>
      <c r="T63" s="1"/>
      <c r="U63" s="1"/>
      <c r="V63" s="1" t="s">
        <v>152</v>
      </c>
      <c r="W63" s="1" t="s">
        <v>852</v>
      </c>
      <c r="X63" s="1" t="s">
        <v>149</v>
      </c>
      <c r="Y63" s="1"/>
      <c r="Z63" s="1"/>
      <c r="AA63" s="1"/>
      <c r="AB63" s="1"/>
      <c r="AC63" s="1" t="s">
        <v>50</v>
      </c>
      <c r="AD63" s="1"/>
      <c r="AE63" s="1" t="s">
        <v>156</v>
      </c>
      <c r="AF63" s="1" t="s">
        <v>876</v>
      </c>
    </row>
    <row r="64" spans="1:32" ht="45" x14ac:dyDescent="0.25">
      <c r="A64" s="1" t="s">
        <v>159</v>
      </c>
      <c r="B64" s="1" t="s">
        <v>157</v>
      </c>
      <c r="C64" s="1" t="s">
        <v>149</v>
      </c>
      <c r="D64" s="1" t="s">
        <v>865</v>
      </c>
      <c r="E64" s="1" t="s">
        <v>817</v>
      </c>
      <c r="F64" s="1"/>
      <c r="G64" s="1" t="s">
        <v>165</v>
      </c>
      <c r="H64" s="1" t="str">
        <f>VLOOKUP(G64,'SC to SCH'!$1:$1048576,2,FALSE)</f>
        <v>Inter-Departmental Services</v>
      </c>
      <c r="I64" s="1"/>
      <c r="J64" s="1" t="s">
        <v>866</v>
      </c>
      <c r="K64" s="62">
        <v>43951</v>
      </c>
      <c r="L64" s="1"/>
      <c r="M64" s="1" t="s">
        <v>160</v>
      </c>
      <c r="N64" s="1"/>
      <c r="O64" s="1" t="s">
        <v>152</v>
      </c>
      <c r="P64" s="1" t="s">
        <v>1</v>
      </c>
      <c r="Q64" s="2">
        <v>2124.81</v>
      </c>
      <c r="R64" s="1"/>
      <c r="S64" s="1" t="s">
        <v>828</v>
      </c>
      <c r="T64" s="1"/>
      <c r="U64" s="1"/>
      <c r="V64" s="1" t="s">
        <v>152</v>
      </c>
      <c r="W64" s="1" t="s">
        <v>865</v>
      </c>
      <c r="X64" s="1" t="s">
        <v>149</v>
      </c>
      <c r="Y64" s="1"/>
      <c r="Z64" s="1"/>
      <c r="AA64" s="1"/>
      <c r="AB64" s="1"/>
      <c r="AC64" s="1" t="s">
        <v>165</v>
      </c>
      <c r="AD64" s="1"/>
      <c r="AE64" s="1" t="s">
        <v>157</v>
      </c>
      <c r="AF64" s="1" t="s">
        <v>876</v>
      </c>
    </row>
    <row r="65" spans="1:32" ht="45" x14ac:dyDescent="0.25">
      <c r="A65" s="1" t="s">
        <v>159</v>
      </c>
      <c r="B65" s="1" t="s">
        <v>178</v>
      </c>
      <c r="C65" s="1" t="s">
        <v>149</v>
      </c>
      <c r="D65" s="1" t="s">
        <v>865</v>
      </c>
      <c r="E65" s="1" t="s">
        <v>817</v>
      </c>
      <c r="F65" s="1"/>
      <c r="G65" s="1" t="s">
        <v>179</v>
      </c>
      <c r="H65" s="1" t="str">
        <f>VLOOKUP(G65,'SC to SCH'!$1:$1048576,2,FALSE)</f>
        <v>Furniture and Equipment</v>
      </c>
      <c r="I65" s="1"/>
      <c r="J65" s="1" t="s">
        <v>883</v>
      </c>
      <c r="K65" s="62">
        <v>43951</v>
      </c>
      <c r="L65" s="1"/>
      <c r="M65" s="1" t="s">
        <v>160</v>
      </c>
      <c r="N65" s="1"/>
      <c r="O65" s="1" t="s">
        <v>152</v>
      </c>
      <c r="P65" s="1" t="s">
        <v>1</v>
      </c>
      <c r="Q65" s="2">
        <v>39</v>
      </c>
      <c r="R65" s="1"/>
      <c r="S65" s="1" t="s">
        <v>828</v>
      </c>
      <c r="T65" s="1"/>
      <c r="U65" s="1"/>
      <c r="V65" s="1" t="s">
        <v>152</v>
      </c>
      <c r="W65" s="1" t="s">
        <v>865</v>
      </c>
      <c r="X65" s="1" t="s">
        <v>149</v>
      </c>
      <c r="Y65" s="1"/>
      <c r="Z65" s="1"/>
      <c r="AA65" s="1"/>
      <c r="AB65" s="1"/>
      <c r="AC65" s="1" t="s">
        <v>179</v>
      </c>
      <c r="AD65" s="1"/>
      <c r="AE65" s="1" t="s">
        <v>178</v>
      </c>
      <c r="AF65" s="1" t="s">
        <v>876</v>
      </c>
    </row>
    <row r="66" spans="1:32" ht="45" x14ac:dyDescent="0.25">
      <c r="A66" s="1" t="s">
        <v>159</v>
      </c>
      <c r="B66" s="1" t="s">
        <v>169</v>
      </c>
      <c r="C66" s="1" t="s">
        <v>149</v>
      </c>
      <c r="D66" s="1" t="s">
        <v>865</v>
      </c>
      <c r="E66" s="1" t="s">
        <v>817</v>
      </c>
      <c r="F66" s="1"/>
      <c r="G66" s="1" t="s">
        <v>170</v>
      </c>
      <c r="H66" s="1" t="str">
        <f>VLOOKUP(G66,'SC to SCH'!$1:$1048576,2,FALSE)</f>
        <v>Supplies</v>
      </c>
      <c r="I66" s="1"/>
      <c r="J66" s="1" t="s">
        <v>884</v>
      </c>
      <c r="K66" s="62">
        <v>43951</v>
      </c>
      <c r="L66" s="1"/>
      <c r="M66" s="1" t="s">
        <v>160</v>
      </c>
      <c r="N66" s="1"/>
      <c r="O66" s="1" t="s">
        <v>152</v>
      </c>
      <c r="P66" s="1" t="s">
        <v>1</v>
      </c>
      <c r="Q66" s="2">
        <v>-40.630000000000003</v>
      </c>
      <c r="R66" s="1"/>
      <c r="S66" s="1" t="s">
        <v>828</v>
      </c>
      <c r="T66" s="1"/>
      <c r="U66" s="1"/>
      <c r="V66" s="1" t="s">
        <v>152</v>
      </c>
      <c r="W66" s="1" t="s">
        <v>865</v>
      </c>
      <c r="X66" s="1" t="s">
        <v>149</v>
      </c>
      <c r="Y66" s="1"/>
      <c r="Z66" s="1"/>
      <c r="AA66" s="1"/>
      <c r="AB66" s="1"/>
      <c r="AC66" s="1" t="s">
        <v>170</v>
      </c>
      <c r="AD66" s="1"/>
      <c r="AE66" s="1" t="s">
        <v>169</v>
      </c>
      <c r="AF66" s="1" t="s">
        <v>876</v>
      </c>
    </row>
    <row r="67" spans="1:32" ht="45" x14ac:dyDescent="0.25">
      <c r="A67" s="1" t="s">
        <v>159</v>
      </c>
      <c r="B67" s="1" t="s">
        <v>153</v>
      </c>
      <c r="C67" s="1" t="s">
        <v>149</v>
      </c>
      <c r="D67" s="1" t="s">
        <v>865</v>
      </c>
      <c r="E67" s="1" t="s">
        <v>817</v>
      </c>
      <c r="F67" s="1"/>
      <c r="G67" s="1" t="s">
        <v>167</v>
      </c>
      <c r="H67" s="1" t="str">
        <f>VLOOKUP(G67,'SC to SCH'!$1:$1048576,2,FALSE)</f>
        <v>Printing and Duplicating</v>
      </c>
      <c r="I67" s="1"/>
      <c r="J67" s="1" t="s">
        <v>868</v>
      </c>
      <c r="K67" s="62">
        <v>43951</v>
      </c>
      <c r="L67" s="1"/>
      <c r="M67" s="1" t="s">
        <v>160</v>
      </c>
      <c r="N67" s="1"/>
      <c r="O67" s="1" t="s">
        <v>152</v>
      </c>
      <c r="P67" s="1" t="s">
        <v>1</v>
      </c>
      <c r="Q67" s="2">
        <v>1209.21</v>
      </c>
      <c r="R67" s="1"/>
      <c r="S67" s="1" t="s">
        <v>828</v>
      </c>
      <c r="T67" s="1"/>
      <c r="U67" s="1"/>
      <c r="V67" s="1" t="s">
        <v>152</v>
      </c>
      <c r="W67" s="1" t="s">
        <v>865</v>
      </c>
      <c r="X67" s="1" t="s">
        <v>149</v>
      </c>
      <c r="Y67" s="1"/>
      <c r="Z67" s="1"/>
      <c r="AA67" s="1"/>
      <c r="AB67" s="1"/>
      <c r="AC67" s="1" t="s">
        <v>167</v>
      </c>
      <c r="AD67" s="1"/>
      <c r="AE67" s="1" t="s">
        <v>153</v>
      </c>
      <c r="AF67" s="1" t="s">
        <v>876</v>
      </c>
    </row>
    <row r="68" spans="1:32" ht="45" x14ac:dyDescent="0.25">
      <c r="A68" s="1" t="s">
        <v>159</v>
      </c>
      <c r="B68" s="1" t="s">
        <v>155</v>
      </c>
      <c r="C68" s="1" t="s">
        <v>149</v>
      </c>
      <c r="D68" s="1" t="s">
        <v>865</v>
      </c>
      <c r="E68" s="1" t="s">
        <v>817</v>
      </c>
      <c r="F68" s="1"/>
      <c r="G68" s="1" t="s">
        <v>10</v>
      </c>
      <c r="H68" s="1" t="str">
        <f>VLOOKUP(G68,'SC to SCH'!$1:$1048576,2,FALSE)</f>
        <v>Fringe Benefits Allocated</v>
      </c>
      <c r="I68" s="1"/>
      <c r="J68" s="1" t="s">
        <v>869</v>
      </c>
      <c r="K68" s="62">
        <v>43951</v>
      </c>
      <c r="L68" s="1"/>
      <c r="M68" s="1" t="s">
        <v>160</v>
      </c>
      <c r="N68" s="1"/>
      <c r="O68" s="1" t="s">
        <v>152</v>
      </c>
      <c r="P68" s="1" t="s">
        <v>1</v>
      </c>
      <c r="Q68" s="2">
        <v>32493.75</v>
      </c>
      <c r="R68" s="1"/>
      <c r="S68" s="1" t="s">
        <v>828</v>
      </c>
      <c r="T68" s="1"/>
      <c r="U68" s="1"/>
      <c r="V68" s="1" t="s">
        <v>152</v>
      </c>
      <c r="W68" s="1" t="s">
        <v>865</v>
      </c>
      <c r="X68" s="1" t="s">
        <v>149</v>
      </c>
      <c r="Y68" s="1"/>
      <c r="Z68" s="1"/>
      <c r="AA68" s="1"/>
      <c r="AB68" s="1"/>
      <c r="AC68" s="1" t="s">
        <v>10</v>
      </c>
      <c r="AD68" s="1"/>
      <c r="AE68" s="1" t="s">
        <v>155</v>
      </c>
      <c r="AF68" s="1" t="s">
        <v>876</v>
      </c>
    </row>
    <row r="69" spans="1:32" ht="45" x14ac:dyDescent="0.25">
      <c r="A69" s="1" t="s">
        <v>159</v>
      </c>
      <c r="B69" s="1" t="s">
        <v>156</v>
      </c>
      <c r="C69" s="1" t="s">
        <v>149</v>
      </c>
      <c r="D69" s="1" t="s">
        <v>865</v>
      </c>
      <c r="E69" s="1" t="s">
        <v>817</v>
      </c>
      <c r="F69" s="1"/>
      <c r="G69" s="1" t="s">
        <v>49</v>
      </c>
      <c r="H69" s="1" t="str">
        <f>VLOOKUP(G69,'SC to SCH'!$1:$1048576,2,FALSE)</f>
        <v>FT Staff</v>
      </c>
      <c r="I69" s="1"/>
      <c r="J69" s="1" t="s">
        <v>870</v>
      </c>
      <c r="K69" s="62">
        <v>43951</v>
      </c>
      <c r="L69" s="1"/>
      <c r="M69" s="1" t="s">
        <v>160</v>
      </c>
      <c r="N69" s="1"/>
      <c r="O69" s="1" t="s">
        <v>152</v>
      </c>
      <c r="P69" s="1" t="s">
        <v>1</v>
      </c>
      <c r="Q69" s="2">
        <v>89365.56</v>
      </c>
      <c r="R69" s="1"/>
      <c r="S69" s="1" t="s">
        <v>828</v>
      </c>
      <c r="T69" s="1"/>
      <c r="U69" s="1"/>
      <c r="V69" s="1" t="s">
        <v>152</v>
      </c>
      <c r="W69" s="1" t="s">
        <v>865</v>
      </c>
      <c r="X69" s="1" t="s">
        <v>149</v>
      </c>
      <c r="Y69" s="1"/>
      <c r="Z69" s="1"/>
      <c r="AA69" s="1"/>
      <c r="AB69" s="1"/>
      <c r="AC69" s="1" t="s">
        <v>49</v>
      </c>
      <c r="AD69" s="1"/>
      <c r="AE69" s="1" t="s">
        <v>156</v>
      </c>
      <c r="AF69" s="1" t="s">
        <v>876</v>
      </c>
    </row>
    <row r="70" spans="1:32" ht="45" x14ac:dyDescent="0.25">
      <c r="A70" s="1" t="s">
        <v>159</v>
      </c>
      <c r="B70" s="1" t="s">
        <v>156</v>
      </c>
      <c r="C70" s="1" t="s">
        <v>149</v>
      </c>
      <c r="D70" s="1" t="s">
        <v>865</v>
      </c>
      <c r="E70" s="1" t="s">
        <v>817</v>
      </c>
      <c r="F70" s="1"/>
      <c r="G70" s="1" t="s">
        <v>48</v>
      </c>
      <c r="H70" s="1" t="str">
        <f>VLOOKUP(G70,'SC to SCH'!$1:$1048576,2,FALSE)</f>
        <v>FT Staff</v>
      </c>
      <c r="I70" s="1"/>
      <c r="J70" s="1" t="s">
        <v>871</v>
      </c>
      <c r="K70" s="62">
        <v>43951</v>
      </c>
      <c r="L70" s="1"/>
      <c r="M70" s="1" t="s">
        <v>160</v>
      </c>
      <c r="N70" s="1"/>
      <c r="O70" s="1" t="s">
        <v>152</v>
      </c>
      <c r="P70" s="1" t="s">
        <v>1</v>
      </c>
      <c r="Q70" s="2">
        <v>8360</v>
      </c>
      <c r="R70" s="1"/>
      <c r="S70" s="1" t="s">
        <v>828</v>
      </c>
      <c r="T70" s="1"/>
      <c r="U70" s="1"/>
      <c r="V70" s="1" t="s">
        <v>152</v>
      </c>
      <c r="W70" s="1" t="s">
        <v>865</v>
      </c>
      <c r="X70" s="1" t="s">
        <v>149</v>
      </c>
      <c r="Y70" s="1"/>
      <c r="Z70" s="1"/>
      <c r="AA70" s="1"/>
      <c r="AB70" s="1"/>
      <c r="AC70" s="1" t="s">
        <v>48</v>
      </c>
      <c r="AD70" s="1"/>
      <c r="AE70" s="1" t="s">
        <v>156</v>
      </c>
      <c r="AF70" s="1" t="s">
        <v>876</v>
      </c>
    </row>
    <row r="71" spans="1:32" ht="45" x14ac:dyDescent="0.25">
      <c r="A71" s="1" t="s">
        <v>159</v>
      </c>
      <c r="B71" s="1" t="s">
        <v>155</v>
      </c>
      <c r="C71" s="1" t="s">
        <v>149</v>
      </c>
      <c r="D71" s="1" t="s">
        <v>872</v>
      </c>
      <c r="E71" s="1" t="s">
        <v>817</v>
      </c>
      <c r="F71" s="1"/>
      <c r="G71" s="1" t="s">
        <v>10</v>
      </c>
      <c r="H71" s="1" t="str">
        <f>VLOOKUP(G71,'SC to SCH'!$1:$1048576,2,FALSE)</f>
        <v>Fringe Benefits Allocated</v>
      </c>
      <c r="I71" s="1"/>
      <c r="J71" s="1" t="s">
        <v>874</v>
      </c>
      <c r="K71" s="62">
        <v>43951</v>
      </c>
      <c r="L71" s="1"/>
      <c r="M71" s="1" t="s">
        <v>160</v>
      </c>
      <c r="N71" s="1"/>
      <c r="O71" s="1" t="s">
        <v>152</v>
      </c>
      <c r="P71" s="1" t="s">
        <v>1</v>
      </c>
      <c r="Q71" s="2">
        <v>14969.16</v>
      </c>
      <c r="R71" s="1"/>
      <c r="S71" s="1" t="s">
        <v>828</v>
      </c>
      <c r="T71" s="1"/>
      <c r="U71" s="1"/>
      <c r="V71" s="1" t="s">
        <v>152</v>
      </c>
      <c r="W71" s="1" t="s">
        <v>872</v>
      </c>
      <c r="X71" s="1" t="s">
        <v>149</v>
      </c>
      <c r="Y71" s="1"/>
      <c r="Z71" s="1"/>
      <c r="AA71" s="1"/>
      <c r="AB71" s="1"/>
      <c r="AC71" s="1" t="s">
        <v>10</v>
      </c>
      <c r="AD71" s="1"/>
      <c r="AE71" s="1" t="s">
        <v>155</v>
      </c>
      <c r="AF71" s="1" t="s">
        <v>876</v>
      </c>
    </row>
    <row r="72" spans="1:32" ht="45" x14ac:dyDescent="0.25">
      <c r="A72" s="1" t="s">
        <v>159</v>
      </c>
      <c r="B72" s="1" t="s">
        <v>156</v>
      </c>
      <c r="C72" s="1" t="s">
        <v>149</v>
      </c>
      <c r="D72" s="1" t="s">
        <v>872</v>
      </c>
      <c r="E72" s="1" t="s">
        <v>817</v>
      </c>
      <c r="F72" s="1"/>
      <c r="G72" s="1" t="s">
        <v>49</v>
      </c>
      <c r="H72" s="1" t="str">
        <f>VLOOKUP(G72,'SC to SCH'!$1:$1048576,2,FALSE)</f>
        <v>FT Staff</v>
      </c>
      <c r="I72" s="1"/>
      <c r="J72" s="1" t="s">
        <v>875</v>
      </c>
      <c r="K72" s="62">
        <v>43951</v>
      </c>
      <c r="L72" s="1"/>
      <c r="M72" s="1" t="s">
        <v>160</v>
      </c>
      <c r="N72" s="1"/>
      <c r="O72" s="1" t="s">
        <v>152</v>
      </c>
      <c r="P72" s="1" t="s">
        <v>1</v>
      </c>
      <c r="Q72" s="2">
        <v>45020.03</v>
      </c>
      <c r="R72" s="1"/>
      <c r="S72" s="1" t="s">
        <v>828</v>
      </c>
      <c r="T72" s="1"/>
      <c r="U72" s="1"/>
      <c r="V72" s="1" t="s">
        <v>152</v>
      </c>
      <c r="W72" s="1" t="s">
        <v>872</v>
      </c>
      <c r="X72" s="1" t="s">
        <v>149</v>
      </c>
      <c r="Y72" s="1"/>
      <c r="Z72" s="1"/>
      <c r="AA72" s="1"/>
      <c r="AB72" s="1"/>
      <c r="AC72" s="1" t="s">
        <v>49</v>
      </c>
      <c r="AD72" s="1"/>
      <c r="AE72" s="1" t="s">
        <v>156</v>
      </c>
      <c r="AF72" s="1" t="s">
        <v>876</v>
      </c>
    </row>
    <row r="73" spans="1:32" ht="45" x14ac:dyDescent="0.25">
      <c r="A73" s="1" t="s">
        <v>159</v>
      </c>
      <c r="B73" s="1" t="s">
        <v>155</v>
      </c>
      <c r="C73" s="1" t="s">
        <v>149</v>
      </c>
      <c r="D73" s="1" t="s">
        <v>826</v>
      </c>
      <c r="E73" s="1" t="s">
        <v>817</v>
      </c>
      <c r="F73" s="1"/>
      <c r="G73" s="1" t="s">
        <v>10</v>
      </c>
      <c r="H73" s="1" t="str">
        <f>VLOOKUP(G73,'SC to SCH'!$1:$1048576,2,FALSE)</f>
        <v>Fringe Benefits Allocated</v>
      </c>
      <c r="I73" s="1"/>
      <c r="J73" s="1" t="s">
        <v>830</v>
      </c>
      <c r="K73" s="62">
        <v>43951</v>
      </c>
      <c r="L73" s="1"/>
      <c r="M73" s="1" t="s">
        <v>160</v>
      </c>
      <c r="N73" s="1"/>
      <c r="O73" s="1" t="s">
        <v>152</v>
      </c>
      <c r="P73" s="1" t="s">
        <v>1</v>
      </c>
      <c r="Q73" s="2">
        <v>6695.37</v>
      </c>
      <c r="R73" s="1"/>
      <c r="S73" s="1" t="s">
        <v>828</v>
      </c>
      <c r="T73" s="1"/>
      <c r="U73" s="1"/>
      <c r="V73" s="1" t="s">
        <v>152</v>
      </c>
      <c r="W73" s="1" t="s">
        <v>826</v>
      </c>
      <c r="X73" s="1" t="s">
        <v>149</v>
      </c>
      <c r="Y73" s="1"/>
      <c r="Z73" s="1"/>
      <c r="AA73" s="1"/>
      <c r="AB73" s="1"/>
      <c r="AC73" s="1" t="s">
        <v>10</v>
      </c>
      <c r="AD73" s="1"/>
      <c r="AE73" s="1" t="s">
        <v>155</v>
      </c>
      <c r="AF73" s="1" t="s">
        <v>876</v>
      </c>
    </row>
    <row r="74" spans="1:32" ht="45" x14ac:dyDescent="0.25">
      <c r="A74" s="1" t="s">
        <v>159</v>
      </c>
      <c r="B74" s="1" t="s">
        <v>156</v>
      </c>
      <c r="C74" s="1" t="s">
        <v>149</v>
      </c>
      <c r="D74" s="1" t="s">
        <v>826</v>
      </c>
      <c r="E74" s="1" t="s">
        <v>817</v>
      </c>
      <c r="F74" s="1"/>
      <c r="G74" s="1" t="s">
        <v>240</v>
      </c>
      <c r="H74" s="1" t="str">
        <f>VLOOKUP(G74,'SC to SCH'!$1:$1048576,2,FALSE)</f>
        <v>PT Staff</v>
      </c>
      <c r="I74" s="1"/>
      <c r="J74" s="1" t="s">
        <v>831</v>
      </c>
      <c r="K74" s="62">
        <v>43951</v>
      </c>
      <c r="L74" s="1"/>
      <c r="M74" s="1" t="s">
        <v>160</v>
      </c>
      <c r="N74" s="1"/>
      <c r="O74" s="1" t="s">
        <v>152</v>
      </c>
      <c r="P74" s="1" t="s">
        <v>1</v>
      </c>
      <c r="Q74" s="2">
        <v>2156.27</v>
      </c>
      <c r="R74" s="1"/>
      <c r="S74" s="1" t="s">
        <v>828</v>
      </c>
      <c r="T74" s="1"/>
      <c r="U74" s="1"/>
      <c r="V74" s="1" t="s">
        <v>152</v>
      </c>
      <c r="W74" s="1" t="s">
        <v>826</v>
      </c>
      <c r="X74" s="1" t="s">
        <v>149</v>
      </c>
      <c r="Y74" s="1"/>
      <c r="Z74" s="1"/>
      <c r="AA74" s="1"/>
      <c r="AB74" s="1"/>
      <c r="AC74" s="1" t="s">
        <v>240</v>
      </c>
      <c r="AD74" s="1"/>
      <c r="AE74" s="1" t="s">
        <v>156</v>
      </c>
      <c r="AF74" s="1" t="s">
        <v>876</v>
      </c>
    </row>
    <row r="75" spans="1:32" ht="45" x14ac:dyDescent="0.25">
      <c r="A75" s="1" t="s">
        <v>159</v>
      </c>
      <c r="B75" s="1" t="s">
        <v>156</v>
      </c>
      <c r="C75" s="1" t="s">
        <v>149</v>
      </c>
      <c r="D75" s="1" t="s">
        <v>826</v>
      </c>
      <c r="E75" s="1" t="s">
        <v>817</v>
      </c>
      <c r="F75" s="1"/>
      <c r="G75" s="1" t="s">
        <v>49</v>
      </c>
      <c r="H75" s="1" t="str">
        <f>VLOOKUP(G75,'SC to SCH'!$1:$1048576,2,FALSE)</f>
        <v>FT Staff</v>
      </c>
      <c r="I75" s="1"/>
      <c r="J75" s="1" t="s">
        <v>832</v>
      </c>
      <c r="K75" s="62">
        <v>43951</v>
      </c>
      <c r="L75" s="1"/>
      <c r="M75" s="1" t="s">
        <v>160</v>
      </c>
      <c r="N75" s="1"/>
      <c r="O75" s="1" t="s">
        <v>152</v>
      </c>
      <c r="P75" s="1" t="s">
        <v>1</v>
      </c>
      <c r="Q75" s="2">
        <v>19115.060000000001</v>
      </c>
      <c r="R75" s="1"/>
      <c r="S75" s="1" t="s">
        <v>828</v>
      </c>
      <c r="T75" s="1"/>
      <c r="U75" s="1"/>
      <c r="V75" s="1" t="s">
        <v>152</v>
      </c>
      <c r="W75" s="1" t="s">
        <v>826</v>
      </c>
      <c r="X75" s="1" t="s">
        <v>149</v>
      </c>
      <c r="Y75" s="1"/>
      <c r="Z75" s="1"/>
      <c r="AA75" s="1"/>
      <c r="AB75" s="1"/>
      <c r="AC75" s="1" t="s">
        <v>49</v>
      </c>
      <c r="AD75" s="1"/>
      <c r="AE75" s="1" t="s">
        <v>156</v>
      </c>
      <c r="AF75" s="1" t="s">
        <v>876</v>
      </c>
    </row>
    <row r="76" spans="1:32" ht="45" x14ac:dyDescent="0.25">
      <c r="A76" s="1" t="s">
        <v>168</v>
      </c>
      <c r="B76" s="1" t="s">
        <v>157</v>
      </c>
      <c r="C76" s="1" t="s">
        <v>149</v>
      </c>
      <c r="D76" s="1" t="s">
        <v>872</v>
      </c>
      <c r="E76" s="1" t="s">
        <v>817</v>
      </c>
      <c r="F76" s="1"/>
      <c r="G76" s="1" t="s">
        <v>165</v>
      </c>
      <c r="H76" s="1" t="str">
        <f>VLOOKUP(G76,'SC to SCH'!$1:$1048576,2,FALSE)</f>
        <v>Inter-Departmental Services</v>
      </c>
      <c r="I76" s="1"/>
      <c r="J76" s="1" t="s">
        <v>873</v>
      </c>
      <c r="K76" s="62">
        <v>43921</v>
      </c>
      <c r="L76" s="1"/>
      <c r="M76" s="1" t="s">
        <v>171</v>
      </c>
      <c r="N76" s="1"/>
      <c r="O76" s="1" t="s">
        <v>152</v>
      </c>
      <c r="P76" s="1" t="s">
        <v>1</v>
      </c>
      <c r="Q76" s="2">
        <v>0.49</v>
      </c>
      <c r="R76" s="1"/>
      <c r="S76" s="1" t="s">
        <v>828</v>
      </c>
      <c r="T76" s="1"/>
      <c r="U76" s="1"/>
      <c r="V76" s="1" t="s">
        <v>152</v>
      </c>
      <c r="W76" s="1" t="s">
        <v>872</v>
      </c>
      <c r="X76" s="1" t="s">
        <v>149</v>
      </c>
      <c r="Y76" s="1"/>
      <c r="Z76" s="1"/>
      <c r="AA76" s="1"/>
      <c r="AB76" s="1"/>
      <c r="AC76" s="1" t="s">
        <v>165</v>
      </c>
      <c r="AD76" s="1"/>
      <c r="AE76" s="1" t="s">
        <v>157</v>
      </c>
      <c r="AF76" s="1" t="s">
        <v>885</v>
      </c>
    </row>
    <row r="77" spans="1:32" ht="45" x14ac:dyDescent="0.25">
      <c r="A77" s="1" t="s">
        <v>168</v>
      </c>
      <c r="B77" s="1" t="s">
        <v>169</v>
      </c>
      <c r="C77" s="1" t="s">
        <v>149</v>
      </c>
      <c r="D77" s="1" t="s">
        <v>872</v>
      </c>
      <c r="E77" s="1" t="s">
        <v>817</v>
      </c>
      <c r="F77" s="1"/>
      <c r="G77" s="1" t="s">
        <v>170</v>
      </c>
      <c r="H77" s="1" t="str">
        <f>VLOOKUP(G77,'SC to SCH'!$1:$1048576,2,FALSE)</f>
        <v>Supplies</v>
      </c>
      <c r="I77" s="1"/>
      <c r="J77" s="1" t="s">
        <v>886</v>
      </c>
      <c r="K77" s="62">
        <v>43921</v>
      </c>
      <c r="L77" s="1"/>
      <c r="M77" s="1" t="s">
        <v>171</v>
      </c>
      <c r="N77" s="1"/>
      <c r="O77" s="1" t="s">
        <v>152</v>
      </c>
      <c r="P77" s="1" t="s">
        <v>1</v>
      </c>
      <c r="Q77" s="2">
        <v>198</v>
      </c>
      <c r="R77" s="1"/>
      <c r="S77" s="1" t="s">
        <v>828</v>
      </c>
      <c r="T77" s="1"/>
      <c r="U77" s="1"/>
      <c r="V77" s="1" t="s">
        <v>152</v>
      </c>
      <c r="W77" s="1" t="s">
        <v>872</v>
      </c>
      <c r="X77" s="1" t="s">
        <v>149</v>
      </c>
      <c r="Y77" s="1"/>
      <c r="Z77" s="1"/>
      <c r="AA77" s="1"/>
      <c r="AB77" s="1"/>
      <c r="AC77" s="1" t="s">
        <v>170</v>
      </c>
      <c r="AD77" s="1"/>
      <c r="AE77" s="1" t="s">
        <v>169</v>
      </c>
      <c r="AF77" s="1" t="s">
        <v>885</v>
      </c>
    </row>
    <row r="78" spans="1:32" ht="45" x14ac:dyDescent="0.25">
      <c r="A78" s="1" t="s">
        <v>168</v>
      </c>
      <c r="B78" s="1" t="s">
        <v>155</v>
      </c>
      <c r="C78" s="1" t="s">
        <v>149</v>
      </c>
      <c r="D78" s="1" t="s">
        <v>872</v>
      </c>
      <c r="E78" s="1" t="s">
        <v>817</v>
      </c>
      <c r="F78" s="1"/>
      <c r="G78" s="1" t="s">
        <v>10</v>
      </c>
      <c r="H78" s="1" t="str">
        <f>VLOOKUP(G78,'SC to SCH'!$1:$1048576,2,FALSE)</f>
        <v>Fringe Benefits Allocated</v>
      </c>
      <c r="I78" s="1"/>
      <c r="J78" s="1" t="s">
        <v>874</v>
      </c>
      <c r="K78" s="62">
        <v>43921</v>
      </c>
      <c r="L78" s="1"/>
      <c r="M78" s="1" t="s">
        <v>171</v>
      </c>
      <c r="N78" s="1"/>
      <c r="O78" s="1" t="s">
        <v>152</v>
      </c>
      <c r="P78" s="1" t="s">
        <v>1</v>
      </c>
      <c r="Q78" s="2">
        <v>14969.16</v>
      </c>
      <c r="R78" s="1"/>
      <c r="S78" s="1" t="s">
        <v>828</v>
      </c>
      <c r="T78" s="1"/>
      <c r="U78" s="1"/>
      <c r="V78" s="1" t="s">
        <v>152</v>
      </c>
      <c r="W78" s="1" t="s">
        <v>872</v>
      </c>
      <c r="X78" s="1" t="s">
        <v>149</v>
      </c>
      <c r="Y78" s="1"/>
      <c r="Z78" s="1"/>
      <c r="AA78" s="1"/>
      <c r="AB78" s="1"/>
      <c r="AC78" s="1" t="s">
        <v>10</v>
      </c>
      <c r="AD78" s="1"/>
      <c r="AE78" s="1" t="s">
        <v>155</v>
      </c>
      <c r="AF78" s="1" t="s">
        <v>885</v>
      </c>
    </row>
    <row r="79" spans="1:32" ht="45" x14ac:dyDescent="0.25">
      <c r="A79" s="1" t="s">
        <v>168</v>
      </c>
      <c r="B79" s="1" t="s">
        <v>156</v>
      </c>
      <c r="C79" s="1" t="s">
        <v>149</v>
      </c>
      <c r="D79" s="1" t="s">
        <v>872</v>
      </c>
      <c r="E79" s="1" t="s">
        <v>817</v>
      </c>
      <c r="F79" s="1"/>
      <c r="G79" s="1" t="s">
        <v>49</v>
      </c>
      <c r="H79" s="1" t="str">
        <f>VLOOKUP(G79,'SC to SCH'!$1:$1048576,2,FALSE)</f>
        <v>FT Staff</v>
      </c>
      <c r="I79" s="1"/>
      <c r="J79" s="1" t="s">
        <v>875</v>
      </c>
      <c r="K79" s="62">
        <v>43921</v>
      </c>
      <c r="L79" s="1"/>
      <c r="M79" s="1" t="s">
        <v>171</v>
      </c>
      <c r="N79" s="1"/>
      <c r="O79" s="1" t="s">
        <v>152</v>
      </c>
      <c r="P79" s="1" t="s">
        <v>1</v>
      </c>
      <c r="Q79" s="2">
        <v>45020.03</v>
      </c>
      <c r="R79" s="1"/>
      <c r="S79" s="1" t="s">
        <v>828</v>
      </c>
      <c r="T79" s="1"/>
      <c r="U79" s="1"/>
      <c r="V79" s="1" t="s">
        <v>152</v>
      </c>
      <c r="W79" s="1" t="s">
        <v>872</v>
      </c>
      <c r="X79" s="1" t="s">
        <v>149</v>
      </c>
      <c r="Y79" s="1"/>
      <c r="Z79" s="1"/>
      <c r="AA79" s="1"/>
      <c r="AB79" s="1"/>
      <c r="AC79" s="1" t="s">
        <v>49</v>
      </c>
      <c r="AD79" s="1"/>
      <c r="AE79" s="1" t="s">
        <v>156</v>
      </c>
      <c r="AF79" s="1" t="s">
        <v>885</v>
      </c>
    </row>
    <row r="80" spans="1:32" ht="45" x14ac:dyDescent="0.25">
      <c r="A80" s="1" t="s">
        <v>168</v>
      </c>
      <c r="B80" s="1" t="s">
        <v>157</v>
      </c>
      <c r="C80" s="1" t="s">
        <v>149</v>
      </c>
      <c r="D80" s="1" t="s">
        <v>826</v>
      </c>
      <c r="E80" s="1" t="s">
        <v>817</v>
      </c>
      <c r="F80" s="1"/>
      <c r="G80" s="1" t="s">
        <v>158</v>
      </c>
      <c r="H80" s="1" t="str">
        <f>VLOOKUP(G80,'SC to SCH'!$1:$1048576,2,FALSE)</f>
        <v>Inter-Departmental Services</v>
      </c>
      <c r="I80" s="1"/>
      <c r="J80" s="1" t="s">
        <v>827</v>
      </c>
      <c r="K80" s="62">
        <v>43921</v>
      </c>
      <c r="L80" s="1"/>
      <c r="M80" s="1" t="s">
        <v>171</v>
      </c>
      <c r="N80" s="1"/>
      <c r="O80" s="1" t="s">
        <v>152</v>
      </c>
      <c r="P80" s="1" t="s">
        <v>1</v>
      </c>
      <c r="Q80" s="2">
        <v>80</v>
      </c>
      <c r="R80" s="1"/>
      <c r="S80" s="1" t="s">
        <v>828</v>
      </c>
      <c r="T80" s="1"/>
      <c r="U80" s="1"/>
      <c r="V80" s="1" t="s">
        <v>152</v>
      </c>
      <c r="W80" s="1" t="s">
        <v>826</v>
      </c>
      <c r="X80" s="1" t="s">
        <v>149</v>
      </c>
      <c r="Y80" s="1"/>
      <c r="Z80" s="1"/>
      <c r="AA80" s="1"/>
      <c r="AB80" s="1"/>
      <c r="AC80" s="1" t="s">
        <v>158</v>
      </c>
      <c r="AD80" s="1"/>
      <c r="AE80" s="1" t="s">
        <v>157</v>
      </c>
      <c r="AF80" s="1" t="s">
        <v>885</v>
      </c>
    </row>
    <row r="81" spans="1:32" ht="45" x14ac:dyDescent="0.25">
      <c r="A81" s="1" t="s">
        <v>168</v>
      </c>
      <c r="B81" s="1" t="s">
        <v>155</v>
      </c>
      <c r="C81" s="1" t="s">
        <v>149</v>
      </c>
      <c r="D81" s="1" t="s">
        <v>826</v>
      </c>
      <c r="E81" s="1" t="s">
        <v>817</v>
      </c>
      <c r="F81" s="1"/>
      <c r="G81" s="1" t="s">
        <v>10</v>
      </c>
      <c r="H81" s="1" t="str">
        <f>VLOOKUP(G81,'SC to SCH'!$1:$1048576,2,FALSE)</f>
        <v>Fringe Benefits Allocated</v>
      </c>
      <c r="I81" s="1"/>
      <c r="J81" s="1" t="s">
        <v>830</v>
      </c>
      <c r="K81" s="62">
        <v>43921</v>
      </c>
      <c r="L81" s="1"/>
      <c r="M81" s="1" t="s">
        <v>171</v>
      </c>
      <c r="N81" s="1"/>
      <c r="O81" s="1" t="s">
        <v>152</v>
      </c>
      <c r="P81" s="1" t="s">
        <v>1</v>
      </c>
      <c r="Q81" s="2">
        <v>6692.41</v>
      </c>
      <c r="R81" s="1"/>
      <c r="S81" s="1" t="s">
        <v>828</v>
      </c>
      <c r="T81" s="1"/>
      <c r="U81" s="1"/>
      <c r="V81" s="1" t="s">
        <v>152</v>
      </c>
      <c r="W81" s="1" t="s">
        <v>826</v>
      </c>
      <c r="X81" s="1" t="s">
        <v>149</v>
      </c>
      <c r="Y81" s="1"/>
      <c r="Z81" s="1"/>
      <c r="AA81" s="1"/>
      <c r="AB81" s="1"/>
      <c r="AC81" s="1" t="s">
        <v>10</v>
      </c>
      <c r="AD81" s="1"/>
      <c r="AE81" s="1" t="s">
        <v>155</v>
      </c>
      <c r="AF81" s="1" t="s">
        <v>885</v>
      </c>
    </row>
    <row r="82" spans="1:32" ht="45" x14ac:dyDescent="0.25">
      <c r="A82" s="1" t="s">
        <v>168</v>
      </c>
      <c r="B82" s="1" t="s">
        <v>156</v>
      </c>
      <c r="C82" s="1" t="s">
        <v>149</v>
      </c>
      <c r="D82" s="1" t="s">
        <v>826</v>
      </c>
      <c r="E82" s="1" t="s">
        <v>817</v>
      </c>
      <c r="F82" s="1"/>
      <c r="G82" s="1" t="s">
        <v>240</v>
      </c>
      <c r="H82" s="1" t="str">
        <f>VLOOKUP(G82,'SC to SCH'!$1:$1048576,2,FALSE)</f>
        <v>PT Staff</v>
      </c>
      <c r="I82" s="1"/>
      <c r="J82" s="1" t="s">
        <v>831</v>
      </c>
      <c r="K82" s="62">
        <v>43921</v>
      </c>
      <c r="L82" s="1"/>
      <c r="M82" s="1" t="s">
        <v>171</v>
      </c>
      <c r="N82" s="1"/>
      <c r="O82" s="1" t="s">
        <v>152</v>
      </c>
      <c r="P82" s="1" t="s">
        <v>1</v>
      </c>
      <c r="Q82" s="2">
        <v>2137.5</v>
      </c>
      <c r="R82" s="1"/>
      <c r="S82" s="1" t="s">
        <v>828</v>
      </c>
      <c r="T82" s="1"/>
      <c r="U82" s="1"/>
      <c r="V82" s="1" t="s">
        <v>152</v>
      </c>
      <c r="W82" s="1" t="s">
        <v>826</v>
      </c>
      <c r="X82" s="1" t="s">
        <v>149</v>
      </c>
      <c r="Y82" s="1"/>
      <c r="Z82" s="1"/>
      <c r="AA82" s="1"/>
      <c r="AB82" s="1"/>
      <c r="AC82" s="1" t="s">
        <v>240</v>
      </c>
      <c r="AD82" s="1"/>
      <c r="AE82" s="1" t="s">
        <v>156</v>
      </c>
      <c r="AF82" s="1" t="s">
        <v>885</v>
      </c>
    </row>
    <row r="83" spans="1:32" ht="45" x14ac:dyDescent="0.25">
      <c r="A83" s="1" t="s">
        <v>168</v>
      </c>
      <c r="B83" s="1" t="s">
        <v>156</v>
      </c>
      <c r="C83" s="1" t="s">
        <v>149</v>
      </c>
      <c r="D83" s="1" t="s">
        <v>826</v>
      </c>
      <c r="E83" s="1" t="s">
        <v>817</v>
      </c>
      <c r="F83" s="1"/>
      <c r="G83" s="1" t="s">
        <v>49</v>
      </c>
      <c r="H83" s="1" t="str">
        <f>VLOOKUP(G83,'SC to SCH'!$1:$1048576,2,FALSE)</f>
        <v>FT Staff</v>
      </c>
      <c r="I83" s="1"/>
      <c r="J83" s="1" t="s">
        <v>832</v>
      </c>
      <c r="K83" s="62">
        <v>43921</v>
      </c>
      <c r="L83" s="1"/>
      <c r="M83" s="1" t="s">
        <v>171</v>
      </c>
      <c r="N83" s="1"/>
      <c r="O83" s="1" t="s">
        <v>152</v>
      </c>
      <c r="P83" s="1" t="s">
        <v>1</v>
      </c>
      <c r="Q83" s="2">
        <v>19115.07</v>
      </c>
      <c r="R83" s="1"/>
      <c r="S83" s="1" t="s">
        <v>828</v>
      </c>
      <c r="T83" s="1"/>
      <c r="U83" s="1"/>
      <c r="V83" s="1" t="s">
        <v>152</v>
      </c>
      <c r="W83" s="1" t="s">
        <v>826</v>
      </c>
      <c r="X83" s="1" t="s">
        <v>149</v>
      </c>
      <c r="Y83" s="1"/>
      <c r="Z83" s="1"/>
      <c r="AA83" s="1"/>
      <c r="AB83" s="1"/>
      <c r="AC83" s="1" t="s">
        <v>49</v>
      </c>
      <c r="AD83" s="1"/>
      <c r="AE83" s="1" t="s">
        <v>156</v>
      </c>
      <c r="AF83" s="1" t="s">
        <v>885</v>
      </c>
    </row>
    <row r="84" spans="1:32" ht="45" x14ac:dyDescent="0.25">
      <c r="A84" s="1" t="s">
        <v>168</v>
      </c>
      <c r="B84" s="1" t="s">
        <v>157</v>
      </c>
      <c r="C84" s="1" t="s">
        <v>149</v>
      </c>
      <c r="D84" s="1" t="s">
        <v>833</v>
      </c>
      <c r="E84" s="1" t="s">
        <v>817</v>
      </c>
      <c r="F84" s="1"/>
      <c r="G84" s="1" t="s">
        <v>158</v>
      </c>
      <c r="H84" s="1" t="str">
        <f>VLOOKUP(G84,'SC to SCH'!$1:$1048576,2,FALSE)</f>
        <v>Inter-Departmental Services</v>
      </c>
      <c r="I84" s="1"/>
      <c r="J84" s="1" t="s">
        <v>834</v>
      </c>
      <c r="K84" s="62">
        <v>43921</v>
      </c>
      <c r="L84" s="1"/>
      <c r="M84" s="1" t="s">
        <v>171</v>
      </c>
      <c r="N84" s="1"/>
      <c r="O84" s="1" t="s">
        <v>152</v>
      </c>
      <c r="P84" s="1" t="s">
        <v>1</v>
      </c>
      <c r="Q84" s="2">
        <v>80</v>
      </c>
      <c r="R84" s="1"/>
      <c r="S84" s="1" t="s">
        <v>828</v>
      </c>
      <c r="T84" s="1"/>
      <c r="U84" s="1"/>
      <c r="V84" s="1" t="s">
        <v>152</v>
      </c>
      <c r="W84" s="1" t="s">
        <v>833</v>
      </c>
      <c r="X84" s="1" t="s">
        <v>149</v>
      </c>
      <c r="Y84" s="1"/>
      <c r="Z84" s="1"/>
      <c r="AA84" s="1"/>
      <c r="AB84" s="1"/>
      <c r="AC84" s="1" t="s">
        <v>158</v>
      </c>
      <c r="AD84" s="1"/>
      <c r="AE84" s="1" t="s">
        <v>157</v>
      </c>
      <c r="AF84" s="1" t="s">
        <v>885</v>
      </c>
    </row>
    <row r="85" spans="1:32" ht="45" x14ac:dyDescent="0.25">
      <c r="A85" s="1" t="s">
        <v>168</v>
      </c>
      <c r="B85" s="1" t="s">
        <v>169</v>
      </c>
      <c r="C85" s="1" t="s">
        <v>149</v>
      </c>
      <c r="D85" s="1" t="s">
        <v>833</v>
      </c>
      <c r="E85" s="1" t="s">
        <v>817</v>
      </c>
      <c r="F85" s="1"/>
      <c r="G85" s="1" t="s">
        <v>170</v>
      </c>
      <c r="H85" s="1" t="str">
        <f>VLOOKUP(G85,'SC to SCH'!$1:$1048576,2,FALSE)</f>
        <v>Supplies</v>
      </c>
      <c r="I85" s="1"/>
      <c r="J85" s="1" t="s">
        <v>887</v>
      </c>
      <c r="K85" s="62">
        <v>43921</v>
      </c>
      <c r="L85" s="1"/>
      <c r="M85" s="1" t="s">
        <v>171</v>
      </c>
      <c r="N85" s="1"/>
      <c r="O85" s="1" t="s">
        <v>152</v>
      </c>
      <c r="P85" s="1" t="s">
        <v>1</v>
      </c>
      <c r="Q85" s="2">
        <v>49.85</v>
      </c>
      <c r="R85" s="1"/>
      <c r="S85" s="1" t="s">
        <v>828</v>
      </c>
      <c r="T85" s="1"/>
      <c r="U85" s="1"/>
      <c r="V85" s="1" t="s">
        <v>152</v>
      </c>
      <c r="W85" s="1" t="s">
        <v>833</v>
      </c>
      <c r="X85" s="1" t="s">
        <v>149</v>
      </c>
      <c r="Y85" s="1"/>
      <c r="Z85" s="1"/>
      <c r="AA85" s="1"/>
      <c r="AB85" s="1"/>
      <c r="AC85" s="1" t="s">
        <v>170</v>
      </c>
      <c r="AD85" s="1"/>
      <c r="AE85" s="1" t="s">
        <v>169</v>
      </c>
      <c r="AF85" s="1" t="s">
        <v>885</v>
      </c>
    </row>
    <row r="86" spans="1:32" ht="45" x14ac:dyDescent="0.25">
      <c r="A86" s="1" t="s">
        <v>168</v>
      </c>
      <c r="B86" s="1" t="s">
        <v>155</v>
      </c>
      <c r="C86" s="1" t="s">
        <v>149</v>
      </c>
      <c r="D86" s="1" t="s">
        <v>833</v>
      </c>
      <c r="E86" s="1" t="s">
        <v>817</v>
      </c>
      <c r="F86" s="1"/>
      <c r="G86" s="1" t="s">
        <v>10</v>
      </c>
      <c r="H86" s="1" t="str">
        <f>VLOOKUP(G86,'SC to SCH'!$1:$1048576,2,FALSE)</f>
        <v>Fringe Benefits Allocated</v>
      </c>
      <c r="I86" s="1"/>
      <c r="J86" s="1" t="s">
        <v>835</v>
      </c>
      <c r="K86" s="62">
        <v>43921</v>
      </c>
      <c r="L86" s="1"/>
      <c r="M86" s="1" t="s">
        <v>171</v>
      </c>
      <c r="N86" s="1"/>
      <c r="O86" s="1" t="s">
        <v>152</v>
      </c>
      <c r="P86" s="1" t="s">
        <v>1</v>
      </c>
      <c r="Q86" s="2">
        <v>9863.82</v>
      </c>
      <c r="R86" s="1"/>
      <c r="S86" s="1" t="s">
        <v>828</v>
      </c>
      <c r="T86" s="1"/>
      <c r="U86" s="1"/>
      <c r="V86" s="1" t="s">
        <v>152</v>
      </c>
      <c r="W86" s="1" t="s">
        <v>833</v>
      </c>
      <c r="X86" s="1" t="s">
        <v>149</v>
      </c>
      <c r="Y86" s="1"/>
      <c r="Z86" s="1"/>
      <c r="AA86" s="1"/>
      <c r="AB86" s="1"/>
      <c r="AC86" s="1" t="s">
        <v>10</v>
      </c>
      <c r="AD86" s="1"/>
      <c r="AE86" s="1" t="s">
        <v>155</v>
      </c>
      <c r="AF86" s="1" t="s">
        <v>885</v>
      </c>
    </row>
    <row r="87" spans="1:32" ht="45" x14ac:dyDescent="0.25">
      <c r="A87" s="1" t="s">
        <v>168</v>
      </c>
      <c r="B87" s="1" t="s">
        <v>156</v>
      </c>
      <c r="C87" s="1" t="s">
        <v>149</v>
      </c>
      <c r="D87" s="1" t="s">
        <v>833</v>
      </c>
      <c r="E87" s="1" t="s">
        <v>817</v>
      </c>
      <c r="F87" s="1"/>
      <c r="G87" s="1" t="s">
        <v>49</v>
      </c>
      <c r="H87" s="1" t="str">
        <f>VLOOKUP(G87,'SC to SCH'!$1:$1048576,2,FALSE)</f>
        <v>FT Staff</v>
      </c>
      <c r="I87" s="1"/>
      <c r="J87" s="1" t="s">
        <v>836</v>
      </c>
      <c r="K87" s="62">
        <v>43921</v>
      </c>
      <c r="L87" s="1"/>
      <c r="M87" s="1" t="s">
        <v>171</v>
      </c>
      <c r="N87" s="1"/>
      <c r="O87" s="1" t="s">
        <v>152</v>
      </c>
      <c r="P87" s="1" t="s">
        <v>1</v>
      </c>
      <c r="Q87" s="2">
        <v>29523.53</v>
      </c>
      <c r="R87" s="1"/>
      <c r="S87" s="1" t="s">
        <v>828</v>
      </c>
      <c r="T87" s="1"/>
      <c r="U87" s="1"/>
      <c r="V87" s="1" t="s">
        <v>152</v>
      </c>
      <c r="W87" s="1" t="s">
        <v>833</v>
      </c>
      <c r="X87" s="1" t="s">
        <v>149</v>
      </c>
      <c r="Y87" s="1"/>
      <c r="Z87" s="1"/>
      <c r="AA87" s="1"/>
      <c r="AB87" s="1"/>
      <c r="AC87" s="1" t="s">
        <v>49</v>
      </c>
      <c r="AD87" s="1"/>
      <c r="AE87" s="1" t="s">
        <v>156</v>
      </c>
      <c r="AF87" s="1" t="s">
        <v>885</v>
      </c>
    </row>
    <row r="88" spans="1:32" ht="45" x14ac:dyDescent="0.25">
      <c r="A88" s="1" t="s">
        <v>168</v>
      </c>
      <c r="B88" s="1" t="s">
        <v>156</v>
      </c>
      <c r="C88" s="1" t="s">
        <v>149</v>
      </c>
      <c r="D88" s="1" t="s">
        <v>833</v>
      </c>
      <c r="E88" s="1" t="s">
        <v>817</v>
      </c>
      <c r="F88" s="1"/>
      <c r="G88" s="1" t="s">
        <v>50</v>
      </c>
      <c r="H88" s="1" t="str">
        <f>VLOOKUP(G88,'SC to SCH'!$1:$1048576,2,FALSE)</f>
        <v>FT Staff</v>
      </c>
      <c r="I88" s="1"/>
      <c r="J88" s="1" t="s">
        <v>837</v>
      </c>
      <c r="K88" s="62">
        <v>43921</v>
      </c>
      <c r="L88" s="1"/>
      <c r="M88" s="1" t="s">
        <v>171</v>
      </c>
      <c r="N88" s="1"/>
      <c r="O88" s="1" t="s">
        <v>152</v>
      </c>
      <c r="P88" s="1" t="s">
        <v>1</v>
      </c>
      <c r="Q88" s="2">
        <v>300</v>
      </c>
      <c r="R88" s="1"/>
      <c r="S88" s="1" t="s">
        <v>828</v>
      </c>
      <c r="T88" s="1"/>
      <c r="U88" s="1"/>
      <c r="V88" s="1" t="s">
        <v>152</v>
      </c>
      <c r="W88" s="1" t="s">
        <v>833</v>
      </c>
      <c r="X88" s="1" t="s">
        <v>149</v>
      </c>
      <c r="Y88" s="1"/>
      <c r="Z88" s="1"/>
      <c r="AA88" s="1"/>
      <c r="AB88" s="1"/>
      <c r="AC88" s="1" t="s">
        <v>50</v>
      </c>
      <c r="AD88" s="1"/>
      <c r="AE88" s="1" t="s">
        <v>156</v>
      </c>
      <c r="AF88" s="1" t="s">
        <v>885</v>
      </c>
    </row>
    <row r="89" spans="1:32" ht="45" x14ac:dyDescent="0.25">
      <c r="A89" s="1" t="s">
        <v>168</v>
      </c>
      <c r="B89" s="1" t="s">
        <v>816</v>
      </c>
      <c r="C89" s="1" t="s">
        <v>149</v>
      </c>
      <c r="D89" s="1" t="s">
        <v>838</v>
      </c>
      <c r="E89" s="1" t="s">
        <v>817</v>
      </c>
      <c r="F89" s="1"/>
      <c r="G89" s="1"/>
      <c r="H89" s="1" t="s">
        <v>21</v>
      </c>
      <c r="I89" s="1" t="s">
        <v>839</v>
      </c>
      <c r="J89" s="1" t="s">
        <v>840</v>
      </c>
      <c r="K89" s="62">
        <v>43921</v>
      </c>
      <c r="L89" s="1"/>
      <c r="M89" s="1" t="s">
        <v>171</v>
      </c>
      <c r="N89" s="1"/>
      <c r="O89" s="1" t="s">
        <v>152</v>
      </c>
      <c r="P89" s="1" t="s">
        <v>1</v>
      </c>
      <c r="Q89" s="2">
        <v>-18849.25</v>
      </c>
      <c r="R89" s="1"/>
      <c r="S89" s="1" t="s">
        <v>828</v>
      </c>
      <c r="T89" s="1"/>
      <c r="U89" s="1"/>
      <c r="V89" s="1" t="s">
        <v>152</v>
      </c>
      <c r="W89" s="1" t="s">
        <v>838</v>
      </c>
      <c r="X89" s="1" t="s">
        <v>149</v>
      </c>
      <c r="Y89" s="1"/>
      <c r="Z89" s="1"/>
      <c r="AA89" s="1"/>
      <c r="AB89" s="1"/>
      <c r="AC89" s="1"/>
      <c r="AD89" s="1" t="s">
        <v>839</v>
      </c>
      <c r="AE89" s="1" t="s">
        <v>816</v>
      </c>
      <c r="AF89" s="1" t="s">
        <v>885</v>
      </c>
    </row>
    <row r="90" spans="1:32" ht="45" x14ac:dyDescent="0.25">
      <c r="A90" s="1" t="s">
        <v>168</v>
      </c>
      <c r="B90" s="1" t="s">
        <v>157</v>
      </c>
      <c r="C90" s="1" t="s">
        <v>149</v>
      </c>
      <c r="D90" s="1" t="s">
        <v>838</v>
      </c>
      <c r="E90" s="1" t="s">
        <v>817</v>
      </c>
      <c r="F90" s="1"/>
      <c r="G90" s="1" t="s">
        <v>158</v>
      </c>
      <c r="H90" s="1" t="str">
        <f>VLOOKUP(G90,'SC to SCH'!$1:$1048576,2,FALSE)</f>
        <v>Inter-Departmental Services</v>
      </c>
      <c r="I90" s="1"/>
      <c r="J90" s="1" t="s">
        <v>841</v>
      </c>
      <c r="K90" s="62">
        <v>43921</v>
      </c>
      <c r="L90" s="1"/>
      <c r="M90" s="1" t="s">
        <v>171</v>
      </c>
      <c r="N90" s="1"/>
      <c r="O90" s="1" t="s">
        <v>152</v>
      </c>
      <c r="P90" s="1" t="s">
        <v>1</v>
      </c>
      <c r="Q90" s="2">
        <v>320</v>
      </c>
      <c r="R90" s="1"/>
      <c r="S90" s="1" t="s">
        <v>828</v>
      </c>
      <c r="T90" s="1"/>
      <c r="U90" s="1"/>
      <c r="V90" s="1" t="s">
        <v>152</v>
      </c>
      <c r="W90" s="1" t="s">
        <v>838</v>
      </c>
      <c r="X90" s="1" t="s">
        <v>149</v>
      </c>
      <c r="Y90" s="1"/>
      <c r="Z90" s="1"/>
      <c r="AA90" s="1"/>
      <c r="AB90" s="1"/>
      <c r="AC90" s="1" t="s">
        <v>158</v>
      </c>
      <c r="AD90" s="1"/>
      <c r="AE90" s="1" t="s">
        <v>157</v>
      </c>
      <c r="AF90" s="1" t="s">
        <v>885</v>
      </c>
    </row>
    <row r="91" spans="1:32" ht="45" x14ac:dyDescent="0.25">
      <c r="A91" s="1" t="s">
        <v>168</v>
      </c>
      <c r="B91" s="1" t="s">
        <v>169</v>
      </c>
      <c r="C91" s="1" t="s">
        <v>149</v>
      </c>
      <c r="D91" s="1" t="s">
        <v>838</v>
      </c>
      <c r="E91" s="1" t="s">
        <v>817</v>
      </c>
      <c r="F91" s="1"/>
      <c r="G91" s="1" t="s">
        <v>173</v>
      </c>
      <c r="H91" s="1" t="str">
        <f>VLOOKUP(G91,'SC to SCH'!$1:$1048576,2,FALSE)</f>
        <v>Supplies</v>
      </c>
      <c r="I91" s="1"/>
      <c r="J91" s="1" t="s">
        <v>843</v>
      </c>
      <c r="K91" s="62">
        <v>43921</v>
      </c>
      <c r="L91" s="1"/>
      <c r="M91" s="1" t="s">
        <v>171</v>
      </c>
      <c r="N91" s="1"/>
      <c r="O91" s="1" t="s">
        <v>152</v>
      </c>
      <c r="P91" s="1" t="s">
        <v>1</v>
      </c>
      <c r="Q91" s="2">
        <v>617.66999999999996</v>
      </c>
      <c r="R91" s="1"/>
      <c r="S91" s="1" t="s">
        <v>828</v>
      </c>
      <c r="T91" s="1"/>
      <c r="U91" s="1"/>
      <c r="V91" s="1" t="s">
        <v>152</v>
      </c>
      <c r="W91" s="1" t="s">
        <v>838</v>
      </c>
      <c r="X91" s="1" t="s">
        <v>149</v>
      </c>
      <c r="Y91" s="1"/>
      <c r="Z91" s="1"/>
      <c r="AA91" s="1"/>
      <c r="AB91" s="1"/>
      <c r="AC91" s="1" t="s">
        <v>173</v>
      </c>
      <c r="AD91" s="1"/>
      <c r="AE91" s="1" t="s">
        <v>169</v>
      </c>
      <c r="AF91" s="1" t="s">
        <v>885</v>
      </c>
    </row>
    <row r="92" spans="1:32" ht="45" x14ac:dyDescent="0.25">
      <c r="A92" s="1" t="s">
        <v>168</v>
      </c>
      <c r="B92" s="1" t="s">
        <v>169</v>
      </c>
      <c r="C92" s="1" t="s">
        <v>149</v>
      </c>
      <c r="D92" s="1" t="s">
        <v>838</v>
      </c>
      <c r="E92" s="1" t="s">
        <v>817</v>
      </c>
      <c r="F92" s="1"/>
      <c r="G92" s="1" t="s">
        <v>170</v>
      </c>
      <c r="H92" s="1" t="str">
        <f>VLOOKUP(G92,'SC to SCH'!$1:$1048576,2,FALSE)</f>
        <v>Supplies</v>
      </c>
      <c r="I92" s="1"/>
      <c r="J92" s="1" t="s">
        <v>878</v>
      </c>
      <c r="K92" s="62">
        <v>43921</v>
      </c>
      <c r="L92" s="1"/>
      <c r="M92" s="1" t="s">
        <v>171</v>
      </c>
      <c r="N92" s="1"/>
      <c r="O92" s="1" t="s">
        <v>152</v>
      </c>
      <c r="P92" s="1" t="s">
        <v>1</v>
      </c>
      <c r="Q92" s="2">
        <v>190.84</v>
      </c>
      <c r="R92" s="1"/>
      <c r="S92" s="1" t="s">
        <v>828</v>
      </c>
      <c r="T92" s="1"/>
      <c r="U92" s="1"/>
      <c r="V92" s="1" t="s">
        <v>152</v>
      </c>
      <c r="W92" s="1" t="s">
        <v>838</v>
      </c>
      <c r="X92" s="1" t="s">
        <v>149</v>
      </c>
      <c r="Y92" s="1"/>
      <c r="Z92" s="1"/>
      <c r="AA92" s="1"/>
      <c r="AB92" s="1"/>
      <c r="AC92" s="1" t="s">
        <v>170</v>
      </c>
      <c r="AD92" s="1"/>
      <c r="AE92" s="1" t="s">
        <v>169</v>
      </c>
      <c r="AF92" s="1" t="s">
        <v>885</v>
      </c>
    </row>
    <row r="93" spans="1:32" ht="45" x14ac:dyDescent="0.25">
      <c r="A93" s="1" t="s">
        <v>168</v>
      </c>
      <c r="B93" s="1" t="s">
        <v>153</v>
      </c>
      <c r="C93" s="1" t="s">
        <v>149</v>
      </c>
      <c r="D93" s="1" t="s">
        <v>838</v>
      </c>
      <c r="E93" s="1" t="s">
        <v>817</v>
      </c>
      <c r="F93" s="1"/>
      <c r="G93" s="1" t="s">
        <v>154</v>
      </c>
      <c r="H93" s="1" t="str">
        <f>VLOOKUP(G93,'SC to SCH'!$1:$1048576,2,FALSE)</f>
        <v>Printing and Duplicating</v>
      </c>
      <c r="I93" s="1"/>
      <c r="J93" s="1" t="s">
        <v>844</v>
      </c>
      <c r="K93" s="62">
        <v>43921</v>
      </c>
      <c r="L93" s="1"/>
      <c r="M93" s="1" t="s">
        <v>171</v>
      </c>
      <c r="N93" s="1"/>
      <c r="O93" s="1" t="s">
        <v>152</v>
      </c>
      <c r="P93" s="1" t="s">
        <v>1</v>
      </c>
      <c r="Q93" s="2">
        <v>509.81</v>
      </c>
      <c r="R93" s="1"/>
      <c r="S93" s="1" t="s">
        <v>828</v>
      </c>
      <c r="T93" s="1"/>
      <c r="U93" s="1"/>
      <c r="V93" s="1" t="s">
        <v>152</v>
      </c>
      <c r="W93" s="1" t="s">
        <v>838</v>
      </c>
      <c r="X93" s="1" t="s">
        <v>149</v>
      </c>
      <c r="Y93" s="1"/>
      <c r="Z93" s="1"/>
      <c r="AA93" s="1"/>
      <c r="AB93" s="1"/>
      <c r="AC93" s="1" t="s">
        <v>154</v>
      </c>
      <c r="AD93" s="1"/>
      <c r="AE93" s="1" t="s">
        <v>153</v>
      </c>
      <c r="AF93" s="1" t="s">
        <v>885</v>
      </c>
    </row>
    <row r="94" spans="1:32" ht="45" x14ac:dyDescent="0.25">
      <c r="A94" s="1" t="s">
        <v>168</v>
      </c>
      <c r="B94" s="1" t="s">
        <v>163</v>
      </c>
      <c r="C94" s="1" t="s">
        <v>149</v>
      </c>
      <c r="D94" s="1" t="s">
        <v>838</v>
      </c>
      <c r="E94" s="1" t="s">
        <v>817</v>
      </c>
      <c r="F94" s="1"/>
      <c r="G94" s="1" t="s">
        <v>195</v>
      </c>
      <c r="H94" s="1" t="str">
        <f>VLOOKUP(G94,'SC to SCH'!$1:$1048576,2,FALSE)</f>
        <v>Domestic Travel</v>
      </c>
      <c r="I94" s="1"/>
      <c r="J94" s="1" t="s">
        <v>888</v>
      </c>
      <c r="K94" s="62">
        <v>43921</v>
      </c>
      <c r="L94" s="1"/>
      <c r="M94" s="1" t="s">
        <v>171</v>
      </c>
      <c r="N94" s="1"/>
      <c r="O94" s="1" t="s">
        <v>152</v>
      </c>
      <c r="P94" s="1" t="s">
        <v>1</v>
      </c>
      <c r="Q94" s="2">
        <v>23.97</v>
      </c>
      <c r="R94" s="1"/>
      <c r="S94" s="1" t="s">
        <v>828</v>
      </c>
      <c r="T94" s="1"/>
      <c r="U94" s="1"/>
      <c r="V94" s="1" t="s">
        <v>152</v>
      </c>
      <c r="W94" s="1" t="s">
        <v>838</v>
      </c>
      <c r="X94" s="1" t="s">
        <v>149</v>
      </c>
      <c r="Y94" s="1"/>
      <c r="Z94" s="1"/>
      <c r="AA94" s="1"/>
      <c r="AB94" s="1"/>
      <c r="AC94" s="1" t="s">
        <v>195</v>
      </c>
      <c r="AD94" s="1"/>
      <c r="AE94" s="1" t="s">
        <v>163</v>
      </c>
      <c r="AF94" s="1" t="s">
        <v>885</v>
      </c>
    </row>
    <row r="95" spans="1:32" ht="45" x14ac:dyDescent="0.25">
      <c r="A95" s="1" t="s">
        <v>168</v>
      </c>
      <c r="B95" s="1" t="s">
        <v>235</v>
      </c>
      <c r="C95" s="1" t="s">
        <v>149</v>
      </c>
      <c r="D95" s="1" t="s">
        <v>838</v>
      </c>
      <c r="E95" s="1" t="s">
        <v>817</v>
      </c>
      <c r="F95" s="1"/>
      <c r="G95" s="1" t="s">
        <v>416</v>
      </c>
      <c r="H95" s="1" t="str">
        <f>VLOOKUP(G95,'SC to SCH'!$1:$1048576,2,FALSE)</f>
        <v>Foreign Travel</v>
      </c>
      <c r="I95" s="1"/>
      <c r="J95" s="1" t="s">
        <v>889</v>
      </c>
      <c r="K95" s="62">
        <v>43921</v>
      </c>
      <c r="L95" s="1"/>
      <c r="M95" s="1" t="s">
        <v>171</v>
      </c>
      <c r="N95" s="1"/>
      <c r="O95" s="1" t="s">
        <v>152</v>
      </c>
      <c r="P95" s="1" t="s">
        <v>1</v>
      </c>
      <c r="Q95" s="2">
        <v>182.9</v>
      </c>
      <c r="R95" s="1"/>
      <c r="S95" s="1" t="s">
        <v>828</v>
      </c>
      <c r="T95" s="1"/>
      <c r="U95" s="1"/>
      <c r="V95" s="1" t="s">
        <v>152</v>
      </c>
      <c r="W95" s="1" t="s">
        <v>838</v>
      </c>
      <c r="X95" s="1" t="s">
        <v>149</v>
      </c>
      <c r="Y95" s="1"/>
      <c r="Z95" s="1"/>
      <c r="AA95" s="1"/>
      <c r="AB95" s="1"/>
      <c r="AC95" s="1" t="s">
        <v>416</v>
      </c>
      <c r="AD95" s="1"/>
      <c r="AE95" s="1" t="s">
        <v>235</v>
      </c>
      <c r="AF95" s="1" t="s">
        <v>885</v>
      </c>
    </row>
    <row r="96" spans="1:32" ht="45" x14ac:dyDescent="0.25">
      <c r="A96" s="1" t="s">
        <v>168</v>
      </c>
      <c r="B96" s="1" t="s">
        <v>163</v>
      </c>
      <c r="C96" s="1" t="s">
        <v>149</v>
      </c>
      <c r="D96" s="1" t="s">
        <v>838</v>
      </c>
      <c r="E96" s="1" t="s">
        <v>817</v>
      </c>
      <c r="F96" s="1"/>
      <c r="G96" s="1" t="s">
        <v>190</v>
      </c>
      <c r="H96" s="1" t="str">
        <f>VLOOKUP(G96,'SC to SCH'!$1:$1048576,2,FALSE)</f>
        <v>Domestic Travel</v>
      </c>
      <c r="I96" s="1"/>
      <c r="J96" s="1" t="s">
        <v>890</v>
      </c>
      <c r="K96" s="62">
        <v>43921</v>
      </c>
      <c r="L96" s="1"/>
      <c r="M96" s="1" t="s">
        <v>171</v>
      </c>
      <c r="N96" s="1"/>
      <c r="O96" s="1" t="s">
        <v>152</v>
      </c>
      <c r="P96" s="1" t="s">
        <v>1</v>
      </c>
      <c r="Q96" s="2">
        <v>163.58000000000001</v>
      </c>
      <c r="R96" s="1"/>
      <c r="S96" s="1" t="s">
        <v>828</v>
      </c>
      <c r="T96" s="1"/>
      <c r="U96" s="1"/>
      <c r="V96" s="1" t="s">
        <v>152</v>
      </c>
      <c r="W96" s="1" t="s">
        <v>838</v>
      </c>
      <c r="X96" s="1" t="s">
        <v>149</v>
      </c>
      <c r="Y96" s="1"/>
      <c r="Z96" s="1"/>
      <c r="AA96" s="1"/>
      <c r="AB96" s="1"/>
      <c r="AC96" s="1" t="s">
        <v>190</v>
      </c>
      <c r="AD96" s="1"/>
      <c r="AE96" s="1" t="s">
        <v>163</v>
      </c>
      <c r="AF96" s="1" t="s">
        <v>885</v>
      </c>
    </row>
    <row r="97" spans="1:32" ht="45" x14ac:dyDescent="0.25">
      <c r="A97" s="1" t="s">
        <v>168</v>
      </c>
      <c r="B97" s="1" t="s">
        <v>163</v>
      </c>
      <c r="C97" s="1" t="s">
        <v>149</v>
      </c>
      <c r="D97" s="1" t="s">
        <v>838</v>
      </c>
      <c r="E97" s="1" t="s">
        <v>817</v>
      </c>
      <c r="F97" s="1"/>
      <c r="G97" s="1" t="s">
        <v>190</v>
      </c>
      <c r="H97" s="1" t="str">
        <f>VLOOKUP(G97,'SC to SCH'!$1:$1048576,2,FALSE)</f>
        <v>Domestic Travel</v>
      </c>
      <c r="I97" s="1"/>
      <c r="J97" s="1" t="s">
        <v>891</v>
      </c>
      <c r="K97" s="62">
        <v>43921</v>
      </c>
      <c r="L97" s="1"/>
      <c r="M97" s="1" t="s">
        <v>171</v>
      </c>
      <c r="N97" s="1"/>
      <c r="O97" s="1" t="s">
        <v>152</v>
      </c>
      <c r="P97" s="1" t="s">
        <v>1</v>
      </c>
      <c r="Q97" s="2">
        <v>53.1</v>
      </c>
      <c r="R97" s="1"/>
      <c r="S97" s="1" t="s">
        <v>828</v>
      </c>
      <c r="T97" s="1"/>
      <c r="U97" s="1"/>
      <c r="V97" s="1" t="s">
        <v>152</v>
      </c>
      <c r="W97" s="1" t="s">
        <v>838</v>
      </c>
      <c r="X97" s="1" t="s">
        <v>149</v>
      </c>
      <c r="Y97" s="1"/>
      <c r="Z97" s="1"/>
      <c r="AA97" s="1"/>
      <c r="AB97" s="1"/>
      <c r="AC97" s="1" t="s">
        <v>190</v>
      </c>
      <c r="AD97" s="1"/>
      <c r="AE97" s="1" t="s">
        <v>163</v>
      </c>
      <c r="AF97" s="1" t="s">
        <v>885</v>
      </c>
    </row>
    <row r="98" spans="1:32" ht="45" x14ac:dyDescent="0.25">
      <c r="A98" s="1" t="s">
        <v>168</v>
      </c>
      <c r="B98" s="1" t="s">
        <v>163</v>
      </c>
      <c r="C98" s="1" t="s">
        <v>149</v>
      </c>
      <c r="D98" s="1" t="s">
        <v>838</v>
      </c>
      <c r="E98" s="1" t="s">
        <v>817</v>
      </c>
      <c r="F98" s="1"/>
      <c r="G98" s="1" t="s">
        <v>191</v>
      </c>
      <c r="H98" s="1" t="str">
        <f>VLOOKUP(G98,'SC to SCH'!$1:$1048576,2,FALSE)</f>
        <v>Domestic Travel</v>
      </c>
      <c r="I98" s="1"/>
      <c r="J98" s="1" t="s">
        <v>892</v>
      </c>
      <c r="K98" s="62">
        <v>43921</v>
      </c>
      <c r="L98" s="1"/>
      <c r="M98" s="1" t="s">
        <v>171</v>
      </c>
      <c r="N98" s="1"/>
      <c r="O98" s="1" t="s">
        <v>152</v>
      </c>
      <c r="P98" s="1" t="s">
        <v>1</v>
      </c>
      <c r="Q98" s="2">
        <v>48.66</v>
      </c>
      <c r="R98" s="1"/>
      <c r="S98" s="1" t="s">
        <v>828</v>
      </c>
      <c r="T98" s="1"/>
      <c r="U98" s="1"/>
      <c r="V98" s="1" t="s">
        <v>152</v>
      </c>
      <c r="W98" s="1" t="s">
        <v>838</v>
      </c>
      <c r="X98" s="1" t="s">
        <v>149</v>
      </c>
      <c r="Y98" s="1"/>
      <c r="Z98" s="1"/>
      <c r="AA98" s="1"/>
      <c r="AB98" s="1"/>
      <c r="AC98" s="1" t="s">
        <v>191</v>
      </c>
      <c r="AD98" s="1"/>
      <c r="AE98" s="1" t="s">
        <v>163</v>
      </c>
      <c r="AF98" s="1" t="s">
        <v>885</v>
      </c>
    </row>
    <row r="99" spans="1:32" ht="45" x14ac:dyDescent="0.25">
      <c r="A99" s="1" t="s">
        <v>168</v>
      </c>
      <c r="B99" s="1" t="s">
        <v>235</v>
      </c>
      <c r="C99" s="1" t="s">
        <v>149</v>
      </c>
      <c r="D99" s="1" t="s">
        <v>838</v>
      </c>
      <c r="E99" s="1" t="s">
        <v>817</v>
      </c>
      <c r="F99" s="1"/>
      <c r="G99" s="1" t="s">
        <v>424</v>
      </c>
      <c r="H99" s="1" t="str">
        <f>VLOOKUP(G99,'SC to SCH'!$1:$1048576,2,FALSE)</f>
        <v>Foreign Travel</v>
      </c>
      <c r="I99" s="1"/>
      <c r="J99" s="1" t="s">
        <v>893</v>
      </c>
      <c r="K99" s="62">
        <v>43921</v>
      </c>
      <c r="L99" s="1"/>
      <c r="M99" s="1" t="s">
        <v>171</v>
      </c>
      <c r="N99" s="1"/>
      <c r="O99" s="1" t="s">
        <v>152</v>
      </c>
      <c r="P99" s="1" t="s">
        <v>1</v>
      </c>
      <c r="Q99" s="2">
        <v>148.97</v>
      </c>
      <c r="R99" s="1"/>
      <c r="S99" s="1" t="s">
        <v>828</v>
      </c>
      <c r="T99" s="1"/>
      <c r="U99" s="1"/>
      <c r="V99" s="1" t="s">
        <v>152</v>
      </c>
      <c r="W99" s="1" t="s">
        <v>838</v>
      </c>
      <c r="X99" s="1" t="s">
        <v>149</v>
      </c>
      <c r="Y99" s="1"/>
      <c r="Z99" s="1"/>
      <c r="AA99" s="1"/>
      <c r="AB99" s="1"/>
      <c r="AC99" s="1" t="s">
        <v>424</v>
      </c>
      <c r="AD99" s="1"/>
      <c r="AE99" s="1" t="s">
        <v>235</v>
      </c>
      <c r="AF99" s="1" t="s">
        <v>885</v>
      </c>
    </row>
    <row r="100" spans="1:32" ht="45" x14ac:dyDescent="0.25">
      <c r="A100" s="1" t="s">
        <v>168</v>
      </c>
      <c r="B100" s="1" t="s">
        <v>163</v>
      </c>
      <c r="C100" s="1" t="s">
        <v>149</v>
      </c>
      <c r="D100" s="1" t="s">
        <v>838</v>
      </c>
      <c r="E100" s="1" t="s">
        <v>817</v>
      </c>
      <c r="F100" s="1"/>
      <c r="G100" s="1" t="s">
        <v>191</v>
      </c>
      <c r="H100" s="1" t="str">
        <f>VLOOKUP(G100,'SC to SCH'!$1:$1048576,2,FALSE)</f>
        <v>Domestic Travel</v>
      </c>
      <c r="I100" s="1"/>
      <c r="J100" s="1" t="s">
        <v>894</v>
      </c>
      <c r="K100" s="62">
        <v>43921</v>
      </c>
      <c r="L100" s="1"/>
      <c r="M100" s="1" t="s">
        <v>171</v>
      </c>
      <c r="N100" s="1"/>
      <c r="O100" s="1" t="s">
        <v>152</v>
      </c>
      <c r="P100" s="1" t="s">
        <v>1</v>
      </c>
      <c r="Q100" s="2">
        <v>133.28</v>
      </c>
      <c r="R100" s="1"/>
      <c r="S100" s="1" t="s">
        <v>828</v>
      </c>
      <c r="T100" s="1"/>
      <c r="U100" s="1"/>
      <c r="V100" s="1" t="s">
        <v>152</v>
      </c>
      <c r="W100" s="1" t="s">
        <v>838</v>
      </c>
      <c r="X100" s="1" t="s">
        <v>149</v>
      </c>
      <c r="Y100" s="1"/>
      <c r="Z100" s="1"/>
      <c r="AA100" s="1"/>
      <c r="AB100" s="1"/>
      <c r="AC100" s="1" t="s">
        <v>191</v>
      </c>
      <c r="AD100" s="1"/>
      <c r="AE100" s="1" t="s">
        <v>163</v>
      </c>
      <c r="AF100" s="1" t="s">
        <v>885</v>
      </c>
    </row>
    <row r="101" spans="1:32" ht="45" x14ac:dyDescent="0.25">
      <c r="A101" s="1" t="s">
        <v>168</v>
      </c>
      <c r="B101" s="1" t="s">
        <v>163</v>
      </c>
      <c r="C101" s="1" t="s">
        <v>149</v>
      </c>
      <c r="D101" s="1" t="s">
        <v>838</v>
      </c>
      <c r="E101" s="1" t="s">
        <v>817</v>
      </c>
      <c r="F101" s="1"/>
      <c r="G101" s="1" t="s">
        <v>191</v>
      </c>
      <c r="H101" s="1" t="str">
        <f>VLOOKUP(G101,'SC to SCH'!$1:$1048576,2,FALSE)</f>
        <v>Domestic Travel</v>
      </c>
      <c r="I101" s="1"/>
      <c r="J101" s="1" t="s">
        <v>895</v>
      </c>
      <c r="K101" s="62">
        <v>43921</v>
      </c>
      <c r="L101" s="1"/>
      <c r="M101" s="1" t="s">
        <v>171</v>
      </c>
      <c r="N101" s="1"/>
      <c r="O101" s="1" t="s">
        <v>152</v>
      </c>
      <c r="P101" s="1" t="s">
        <v>1</v>
      </c>
      <c r="Q101" s="2">
        <v>178.84</v>
      </c>
      <c r="R101" s="1"/>
      <c r="S101" s="1" t="s">
        <v>828</v>
      </c>
      <c r="T101" s="1"/>
      <c r="U101" s="1"/>
      <c r="V101" s="1" t="s">
        <v>152</v>
      </c>
      <c r="W101" s="1" t="s">
        <v>838</v>
      </c>
      <c r="X101" s="1" t="s">
        <v>149</v>
      </c>
      <c r="Y101" s="1"/>
      <c r="Z101" s="1"/>
      <c r="AA101" s="1"/>
      <c r="AB101" s="1"/>
      <c r="AC101" s="1" t="s">
        <v>191</v>
      </c>
      <c r="AD101" s="1"/>
      <c r="AE101" s="1" t="s">
        <v>163</v>
      </c>
      <c r="AF101" s="1" t="s">
        <v>885</v>
      </c>
    </row>
    <row r="102" spans="1:32" ht="45" x14ac:dyDescent="0.25">
      <c r="A102" s="1" t="s">
        <v>168</v>
      </c>
      <c r="B102" s="1" t="s">
        <v>235</v>
      </c>
      <c r="C102" s="1" t="s">
        <v>149</v>
      </c>
      <c r="D102" s="1" t="s">
        <v>838</v>
      </c>
      <c r="E102" s="1" t="s">
        <v>817</v>
      </c>
      <c r="F102" s="1"/>
      <c r="G102" s="1" t="s">
        <v>421</v>
      </c>
      <c r="H102" s="1" t="str">
        <f>VLOOKUP(G102,'SC to SCH'!$1:$1048576,2,FALSE)</f>
        <v>Foreign Travel</v>
      </c>
      <c r="I102" s="1"/>
      <c r="J102" s="1" t="s">
        <v>896</v>
      </c>
      <c r="K102" s="62">
        <v>43921</v>
      </c>
      <c r="L102" s="1"/>
      <c r="M102" s="1" t="s">
        <v>171</v>
      </c>
      <c r="N102" s="1"/>
      <c r="O102" s="1" t="s">
        <v>152</v>
      </c>
      <c r="P102" s="1" t="s">
        <v>1</v>
      </c>
      <c r="Q102" s="2">
        <v>642.86</v>
      </c>
      <c r="R102" s="1"/>
      <c r="S102" s="1" t="s">
        <v>828</v>
      </c>
      <c r="T102" s="1"/>
      <c r="U102" s="1"/>
      <c r="V102" s="1" t="s">
        <v>152</v>
      </c>
      <c r="W102" s="1" t="s">
        <v>838</v>
      </c>
      <c r="X102" s="1" t="s">
        <v>149</v>
      </c>
      <c r="Y102" s="1"/>
      <c r="Z102" s="1"/>
      <c r="AA102" s="1"/>
      <c r="AB102" s="1"/>
      <c r="AC102" s="1" t="s">
        <v>421</v>
      </c>
      <c r="AD102" s="1"/>
      <c r="AE102" s="1" t="s">
        <v>235</v>
      </c>
      <c r="AF102" s="1" t="s">
        <v>885</v>
      </c>
    </row>
    <row r="103" spans="1:32" ht="45" x14ac:dyDescent="0.25">
      <c r="A103" s="1" t="s">
        <v>168</v>
      </c>
      <c r="B103" s="1" t="s">
        <v>163</v>
      </c>
      <c r="C103" s="1" t="s">
        <v>149</v>
      </c>
      <c r="D103" s="1" t="s">
        <v>838</v>
      </c>
      <c r="E103" s="1" t="s">
        <v>817</v>
      </c>
      <c r="F103" s="1"/>
      <c r="G103" s="1" t="s">
        <v>183</v>
      </c>
      <c r="H103" s="1" t="str">
        <f>VLOOKUP(G103,'SC to SCH'!$1:$1048576,2,FALSE)</f>
        <v>Domestic Travel</v>
      </c>
      <c r="I103" s="1"/>
      <c r="J103" s="1" t="s">
        <v>897</v>
      </c>
      <c r="K103" s="62">
        <v>43921</v>
      </c>
      <c r="L103" s="1"/>
      <c r="M103" s="1" t="s">
        <v>171</v>
      </c>
      <c r="N103" s="1"/>
      <c r="O103" s="1" t="s">
        <v>152</v>
      </c>
      <c r="P103" s="1" t="s">
        <v>1</v>
      </c>
      <c r="Q103" s="2">
        <v>1126.6400000000001</v>
      </c>
      <c r="R103" s="1"/>
      <c r="S103" s="1" t="s">
        <v>828</v>
      </c>
      <c r="T103" s="1"/>
      <c r="U103" s="1"/>
      <c r="V103" s="1" t="s">
        <v>152</v>
      </c>
      <c r="W103" s="1" t="s">
        <v>838</v>
      </c>
      <c r="X103" s="1" t="s">
        <v>149</v>
      </c>
      <c r="Y103" s="1"/>
      <c r="Z103" s="1"/>
      <c r="AA103" s="1"/>
      <c r="AB103" s="1"/>
      <c r="AC103" s="1" t="s">
        <v>183</v>
      </c>
      <c r="AD103" s="1"/>
      <c r="AE103" s="1" t="s">
        <v>163</v>
      </c>
      <c r="AF103" s="1" t="s">
        <v>885</v>
      </c>
    </row>
    <row r="104" spans="1:32" ht="45" x14ac:dyDescent="0.25">
      <c r="A104" s="1" t="s">
        <v>168</v>
      </c>
      <c r="B104" s="1" t="s">
        <v>176</v>
      </c>
      <c r="C104" s="1" t="s">
        <v>149</v>
      </c>
      <c r="D104" s="1" t="s">
        <v>838</v>
      </c>
      <c r="E104" s="1" t="s">
        <v>817</v>
      </c>
      <c r="F104" s="1"/>
      <c r="G104" s="1" t="s">
        <v>182</v>
      </c>
      <c r="H104" s="1" t="str">
        <f>VLOOKUP(G104,'SC to SCH'!$1:$1048576,2,FALSE)</f>
        <v>Local Business</v>
      </c>
      <c r="I104" s="1"/>
      <c r="J104" s="1" t="s">
        <v>845</v>
      </c>
      <c r="K104" s="62">
        <v>43921</v>
      </c>
      <c r="L104" s="1"/>
      <c r="M104" s="1" t="s">
        <v>171</v>
      </c>
      <c r="N104" s="1"/>
      <c r="O104" s="1" t="s">
        <v>152</v>
      </c>
      <c r="P104" s="1" t="s">
        <v>1</v>
      </c>
      <c r="Q104" s="2">
        <v>843.05</v>
      </c>
      <c r="R104" s="1"/>
      <c r="S104" s="1" t="s">
        <v>828</v>
      </c>
      <c r="T104" s="1"/>
      <c r="U104" s="1"/>
      <c r="V104" s="1" t="s">
        <v>152</v>
      </c>
      <c r="W104" s="1" t="s">
        <v>838</v>
      </c>
      <c r="X104" s="1" t="s">
        <v>149</v>
      </c>
      <c r="Y104" s="1"/>
      <c r="Z104" s="1"/>
      <c r="AA104" s="1"/>
      <c r="AB104" s="1"/>
      <c r="AC104" s="1" t="s">
        <v>182</v>
      </c>
      <c r="AD104" s="1"/>
      <c r="AE104" s="1" t="s">
        <v>176</v>
      </c>
      <c r="AF104" s="1" t="s">
        <v>885</v>
      </c>
    </row>
    <row r="105" spans="1:32" ht="45" x14ac:dyDescent="0.25">
      <c r="A105" s="1" t="s">
        <v>168</v>
      </c>
      <c r="B105" s="1" t="s">
        <v>228</v>
      </c>
      <c r="C105" s="1" t="s">
        <v>149</v>
      </c>
      <c r="D105" s="1" t="s">
        <v>838</v>
      </c>
      <c r="E105" s="1" t="s">
        <v>817</v>
      </c>
      <c r="F105" s="1"/>
      <c r="G105" s="1" t="s">
        <v>385</v>
      </c>
      <c r="H105" s="1" t="str">
        <f>VLOOKUP(G105,'SC to SCH'!$1:$1048576,2,FALSE)</f>
        <v>Books,Subscriptions,Periodicals</v>
      </c>
      <c r="I105" s="1"/>
      <c r="J105" s="1" t="s">
        <v>846</v>
      </c>
      <c r="K105" s="62">
        <v>43921</v>
      </c>
      <c r="L105" s="1"/>
      <c r="M105" s="1" t="s">
        <v>171</v>
      </c>
      <c r="N105" s="1"/>
      <c r="O105" s="1" t="s">
        <v>152</v>
      </c>
      <c r="P105" s="1" t="s">
        <v>1</v>
      </c>
      <c r="Q105" s="2">
        <v>15.6</v>
      </c>
      <c r="R105" s="1"/>
      <c r="S105" s="1" t="s">
        <v>828</v>
      </c>
      <c r="T105" s="1"/>
      <c r="U105" s="1"/>
      <c r="V105" s="1" t="s">
        <v>152</v>
      </c>
      <c r="W105" s="1" t="s">
        <v>838</v>
      </c>
      <c r="X105" s="1" t="s">
        <v>149</v>
      </c>
      <c r="Y105" s="1"/>
      <c r="Z105" s="1"/>
      <c r="AA105" s="1"/>
      <c r="AB105" s="1"/>
      <c r="AC105" s="1" t="s">
        <v>385</v>
      </c>
      <c r="AD105" s="1"/>
      <c r="AE105" s="1" t="s">
        <v>228</v>
      </c>
      <c r="AF105" s="1" t="s">
        <v>885</v>
      </c>
    </row>
    <row r="106" spans="1:32" ht="45" x14ac:dyDescent="0.25">
      <c r="A106" s="1" t="s">
        <v>168</v>
      </c>
      <c r="B106" s="1" t="s">
        <v>229</v>
      </c>
      <c r="C106" s="1" t="s">
        <v>149</v>
      </c>
      <c r="D106" s="1" t="s">
        <v>838</v>
      </c>
      <c r="E106" s="1" t="s">
        <v>817</v>
      </c>
      <c r="F106" s="1"/>
      <c r="G106" s="1" t="s">
        <v>436</v>
      </c>
      <c r="H106" s="1" t="str">
        <f>VLOOKUP(G106,'SC to SCH'!$1:$1048576,2,FALSE)</f>
        <v>Communications</v>
      </c>
      <c r="I106" s="1"/>
      <c r="J106" s="1" t="s">
        <v>848</v>
      </c>
      <c r="K106" s="62">
        <v>43921</v>
      </c>
      <c r="L106" s="1"/>
      <c r="M106" s="1" t="s">
        <v>171</v>
      </c>
      <c r="N106" s="1"/>
      <c r="O106" s="1" t="s">
        <v>152</v>
      </c>
      <c r="P106" s="1" t="s">
        <v>1</v>
      </c>
      <c r="Q106" s="2">
        <v>93.7</v>
      </c>
      <c r="R106" s="1"/>
      <c r="S106" s="1" t="s">
        <v>828</v>
      </c>
      <c r="T106" s="1"/>
      <c r="U106" s="1"/>
      <c r="V106" s="1" t="s">
        <v>152</v>
      </c>
      <c r="W106" s="1" t="s">
        <v>838</v>
      </c>
      <c r="X106" s="1" t="s">
        <v>149</v>
      </c>
      <c r="Y106" s="1"/>
      <c r="Z106" s="1"/>
      <c r="AA106" s="1"/>
      <c r="AB106" s="1"/>
      <c r="AC106" s="1" t="s">
        <v>436</v>
      </c>
      <c r="AD106" s="1"/>
      <c r="AE106" s="1" t="s">
        <v>229</v>
      </c>
      <c r="AF106" s="1" t="s">
        <v>885</v>
      </c>
    </row>
    <row r="107" spans="1:32" ht="45" x14ac:dyDescent="0.25">
      <c r="A107" s="1" t="s">
        <v>168</v>
      </c>
      <c r="B107" s="1" t="s">
        <v>155</v>
      </c>
      <c r="C107" s="1" t="s">
        <v>149</v>
      </c>
      <c r="D107" s="1" t="s">
        <v>838</v>
      </c>
      <c r="E107" s="1" t="s">
        <v>817</v>
      </c>
      <c r="F107" s="1"/>
      <c r="G107" s="1" t="s">
        <v>10</v>
      </c>
      <c r="H107" s="1" t="str">
        <f>VLOOKUP(G107,'SC to SCH'!$1:$1048576,2,FALSE)</f>
        <v>Fringe Benefits Allocated</v>
      </c>
      <c r="I107" s="1"/>
      <c r="J107" s="1" t="s">
        <v>849</v>
      </c>
      <c r="K107" s="62">
        <v>43921</v>
      </c>
      <c r="L107" s="1"/>
      <c r="M107" s="1" t="s">
        <v>171</v>
      </c>
      <c r="N107" s="1"/>
      <c r="O107" s="1" t="s">
        <v>152</v>
      </c>
      <c r="P107" s="1" t="s">
        <v>1</v>
      </c>
      <c r="Q107" s="2">
        <v>15779.81</v>
      </c>
      <c r="R107" s="1"/>
      <c r="S107" s="1" t="s">
        <v>828</v>
      </c>
      <c r="T107" s="1"/>
      <c r="U107" s="1"/>
      <c r="V107" s="1" t="s">
        <v>152</v>
      </c>
      <c r="W107" s="1" t="s">
        <v>838</v>
      </c>
      <c r="X107" s="1" t="s">
        <v>149</v>
      </c>
      <c r="Y107" s="1"/>
      <c r="Z107" s="1"/>
      <c r="AA107" s="1"/>
      <c r="AB107" s="1"/>
      <c r="AC107" s="1" t="s">
        <v>10</v>
      </c>
      <c r="AD107" s="1"/>
      <c r="AE107" s="1" t="s">
        <v>155</v>
      </c>
      <c r="AF107" s="1" t="s">
        <v>885</v>
      </c>
    </row>
    <row r="108" spans="1:32" ht="45" x14ac:dyDescent="0.25">
      <c r="A108" s="1" t="s">
        <v>168</v>
      </c>
      <c r="B108" s="1" t="s">
        <v>156</v>
      </c>
      <c r="C108" s="1" t="s">
        <v>149</v>
      </c>
      <c r="D108" s="1" t="s">
        <v>838</v>
      </c>
      <c r="E108" s="1" t="s">
        <v>817</v>
      </c>
      <c r="F108" s="1"/>
      <c r="G108" s="1" t="s">
        <v>49</v>
      </c>
      <c r="H108" s="1" t="str">
        <f>VLOOKUP(G108,'SC to SCH'!$1:$1048576,2,FALSE)</f>
        <v>FT Staff</v>
      </c>
      <c r="I108" s="1"/>
      <c r="J108" s="1" t="s">
        <v>850</v>
      </c>
      <c r="K108" s="62">
        <v>43921</v>
      </c>
      <c r="L108" s="1"/>
      <c r="M108" s="1" t="s">
        <v>171</v>
      </c>
      <c r="N108" s="1"/>
      <c r="O108" s="1" t="s">
        <v>152</v>
      </c>
      <c r="P108" s="1" t="s">
        <v>1</v>
      </c>
      <c r="Q108" s="2">
        <v>46668.6</v>
      </c>
      <c r="R108" s="1"/>
      <c r="S108" s="1" t="s">
        <v>828</v>
      </c>
      <c r="T108" s="1"/>
      <c r="U108" s="1"/>
      <c r="V108" s="1" t="s">
        <v>152</v>
      </c>
      <c r="W108" s="1" t="s">
        <v>838</v>
      </c>
      <c r="X108" s="1" t="s">
        <v>149</v>
      </c>
      <c r="Y108" s="1"/>
      <c r="Z108" s="1"/>
      <c r="AA108" s="1"/>
      <c r="AB108" s="1"/>
      <c r="AC108" s="1" t="s">
        <v>49</v>
      </c>
      <c r="AD108" s="1"/>
      <c r="AE108" s="1" t="s">
        <v>156</v>
      </c>
      <c r="AF108" s="1" t="s">
        <v>885</v>
      </c>
    </row>
    <row r="109" spans="1:32" ht="45" x14ac:dyDescent="0.25">
      <c r="A109" s="1" t="s">
        <v>168</v>
      </c>
      <c r="B109" s="1" t="s">
        <v>156</v>
      </c>
      <c r="C109" s="1" t="s">
        <v>149</v>
      </c>
      <c r="D109" s="1" t="s">
        <v>838</v>
      </c>
      <c r="E109" s="1" t="s">
        <v>817</v>
      </c>
      <c r="F109" s="1"/>
      <c r="G109" s="1" t="s">
        <v>50</v>
      </c>
      <c r="H109" s="1" t="str">
        <f>VLOOKUP(G109,'SC to SCH'!$1:$1048576,2,FALSE)</f>
        <v>FT Staff</v>
      </c>
      <c r="I109" s="1"/>
      <c r="J109" s="1" t="s">
        <v>851</v>
      </c>
      <c r="K109" s="62">
        <v>43921</v>
      </c>
      <c r="L109" s="1"/>
      <c r="M109" s="1" t="s">
        <v>171</v>
      </c>
      <c r="N109" s="1"/>
      <c r="O109" s="1" t="s">
        <v>152</v>
      </c>
      <c r="P109" s="1" t="s">
        <v>1</v>
      </c>
      <c r="Q109" s="2">
        <v>1666.66</v>
      </c>
      <c r="R109" s="1"/>
      <c r="S109" s="1" t="s">
        <v>828</v>
      </c>
      <c r="T109" s="1"/>
      <c r="U109" s="1"/>
      <c r="V109" s="1" t="s">
        <v>152</v>
      </c>
      <c r="W109" s="1" t="s">
        <v>838</v>
      </c>
      <c r="X109" s="1" t="s">
        <v>149</v>
      </c>
      <c r="Y109" s="1"/>
      <c r="Z109" s="1"/>
      <c r="AA109" s="1"/>
      <c r="AB109" s="1"/>
      <c r="AC109" s="1" t="s">
        <v>50</v>
      </c>
      <c r="AD109" s="1"/>
      <c r="AE109" s="1" t="s">
        <v>156</v>
      </c>
      <c r="AF109" s="1" t="s">
        <v>885</v>
      </c>
    </row>
    <row r="110" spans="1:32" ht="45" x14ac:dyDescent="0.25">
      <c r="A110" s="1" t="s">
        <v>168</v>
      </c>
      <c r="B110" s="1" t="s">
        <v>816</v>
      </c>
      <c r="C110" s="1" t="s">
        <v>149</v>
      </c>
      <c r="D110" s="1" t="s">
        <v>852</v>
      </c>
      <c r="E110" s="1" t="s">
        <v>817</v>
      </c>
      <c r="F110" s="1"/>
      <c r="G110" s="1"/>
      <c r="H110" s="1" t="s">
        <v>21</v>
      </c>
      <c r="I110" s="1" t="s">
        <v>818</v>
      </c>
      <c r="J110" s="1" t="s">
        <v>853</v>
      </c>
      <c r="K110" s="62">
        <v>43921</v>
      </c>
      <c r="L110" s="1"/>
      <c r="M110" s="1" t="s">
        <v>171</v>
      </c>
      <c r="N110" s="1"/>
      <c r="O110" s="1" t="s">
        <v>152</v>
      </c>
      <c r="P110" s="1" t="s">
        <v>1</v>
      </c>
      <c r="Q110" s="2">
        <v>-1500</v>
      </c>
      <c r="R110" s="1"/>
      <c r="S110" s="1" t="s">
        <v>828</v>
      </c>
      <c r="T110" s="1"/>
      <c r="U110" s="1"/>
      <c r="V110" s="1" t="s">
        <v>152</v>
      </c>
      <c r="W110" s="1" t="s">
        <v>852</v>
      </c>
      <c r="X110" s="1" t="s">
        <v>149</v>
      </c>
      <c r="Y110" s="1"/>
      <c r="Z110" s="1"/>
      <c r="AA110" s="1"/>
      <c r="AB110" s="1"/>
      <c r="AC110" s="1"/>
      <c r="AD110" s="1" t="s">
        <v>818</v>
      </c>
      <c r="AE110" s="1" t="s">
        <v>816</v>
      </c>
      <c r="AF110" s="1" t="s">
        <v>885</v>
      </c>
    </row>
    <row r="111" spans="1:32" ht="45" x14ac:dyDescent="0.25">
      <c r="A111" s="1" t="s">
        <v>168</v>
      </c>
      <c r="B111" s="1" t="s">
        <v>157</v>
      </c>
      <c r="C111" s="1" t="s">
        <v>149</v>
      </c>
      <c r="D111" s="1" t="s">
        <v>852</v>
      </c>
      <c r="E111" s="1" t="s">
        <v>817</v>
      </c>
      <c r="F111" s="1"/>
      <c r="G111" s="1" t="s">
        <v>165</v>
      </c>
      <c r="H111" s="1" t="str">
        <f>VLOOKUP(G111,'SC to SCH'!$1:$1048576,2,FALSE)</f>
        <v>Inter-Departmental Services</v>
      </c>
      <c r="I111" s="1"/>
      <c r="J111" s="1" t="s">
        <v>898</v>
      </c>
      <c r="K111" s="62">
        <v>43921</v>
      </c>
      <c r="L111" s="1"/>
      <c r="M111" s="1" t="s">
        <v>171</v>
      </c>
      <c r="N111" s="1"/>
      <c r="O111" s="1" t="s">
        <v>152</v>
      </c>
      <c r="P111" s="1" t="s">
        <v>1</v>
      </c>
      <c r="Q111" s="2">
        <v>13.95</v>
      </c>
      <c r="R111" s="1"/>
      <c r="S111" s="1" t="s">
        <v>828</v>
      </c>
      <c r="T111" s="1"/>
      <c r="U111" s="1"/>
      <c r="V111" s="1" t="s">
        <v>152</v>
      </c>
      <c r="W111" s="1" t="s">
        <v>852</v>
      </c>
      <c r="X111" s="1" t="s">
        <v>149</v>
      </c>
      <c r="Y111" s="1"/>
      <c r="Z111" s="1"/>
      <c r="AA111" s="1"/>
      <c r="AB111" s="1"/>
      <c r="AC111" s="1" t="s">
        <v>165</v>
      </c>
      <c r="AD111" s="1"/>
      <c r="AE111" s="1" t="s">
        <v>157</v>
      </c>
      <c r="AF111" s="1" t="s">
        <v>885</v>
      </c>
    </row>
    <row r="112" spans="1:32" ht="45" x14ac:dyDescent="0.25">
      <c r="A112" s="1" t="s">
        <v>168</v>
      </c>
      <c r="B112" s="1" t="s">
        <v>157</v>
      </c>
      <c r="C112" s="1" t="s">
        <v>149</v>
      </c>
      <c r="D112" s="1" t="s">
        <v>852</v>
      </c>
      <c r="E112" s="1" t="s">
        <v>817</v>
      </c>
      <c r="F112" s="1"/>
      <c r="G112" s="1" t="s">
        <v>158</v>
      </c>
      <c r="H112" s="1" t="str">
        <f>VLOOKUP(G112,'SC to SCH'!$1:$1048576,2,FALSE)</f>
        <v>Inter-Departmental Services</v>
      </c>
      <c r="I112" s="1"/>
      <c r="J112" s="1" t="s">
        <v>855</v>
      </c>
      <c r="K112" s="62">
        <v>43921</v>
      </c>
      <c r="L112" s="1"/>
      <c r="M112" s="1" t="s">
        <v>171</v>
      </c>
      <c r="N112" s="1"/>
      <c r="O112" s="1" t="s">
        <v>152</v>
      </c>
      <c r="P112" s="1" t="s">
        <v>1</v>
      </c>
      <c r="Q112" s="2">
        <v>320</v>
      </c>
      <c r="R112" s="1"/>
      <c r="S112" s="1" t="s">
        <v>828</v>
      </c>
      <c r="T112" s="1"/>
      <c r="U112" s="1"/>
      <c r="V112" s="1" t="s">
        <v>152</v>
      </c>
      <c r="W112" s="1" t="s">
        <v>852</v>
      </c>
      <c r="X112" s="1" t="s">
        <v>149</v>
      </c>
      <c r="Y112" s="1"/>
      <c r="Z112" s="1"/>
      <c r="AA112" s="1"/>
      <c r="AB112" s="1"/>
      <c r="AC112" s="1" t="s">
        <v>158</v>
      </c>
      <c r="AD112" s="1"/>
      <c r="AE112" s="1" t="s">
        <v>157</v>
      </c>
      <c r="AF112" s="1" t="s">
        <v>885</v>
      </c>
    </row>
    <row r="113" spans="1:32" ht="45" x14ac:dyDescent="0.25">
      <c r="A113" s="1" t="s">
        <v>168</v>
      </c>
      <c r="B113" s="1" t="s">
        <v>229</v>
      </c>
      <c r="C113" s="1" t="s">
        <v>149</v>
      </c>
      <c r="D113" s="1" t="s">
        <v>852</v>
      </c>
      <c r="E113" s="1" t="s">
        <v>817</v>
      </c>
      <c r="F113" s="1"/>
      <c r="G113" s="1" t="s">
        <v>436</v>
      </c>
      <c r="H113" s="1" t="str">
        <f>VLOOKUP(G113,'SC to SCH'!$1:$1048576,2,FALSE)</f>
        <v>Communications</v>
      </c>
      <c r="I113" s="1"/>
      <c r="J113" s="1" t="s">
        <v>861</v>
      </c>
      <c r="K113" s="62">
        <v>43921</v>
      </c>
      <c r="L113" s="1"/>
      <c r="M113" s="1" t="s">
        <v>171</v>
      </c>
      <c r="N113" s="1"/>
      <c r="O113" s="1" t="s">
        <v>152</v>
      </c>
      <c r="P113" s="1" t="s">
        <v>1</v>
      </c>
      <c r="Q113" s="2">
        <v>50.6</v>
      </c>
      <c r="R113" s="1"/>
      <c r="S113" s="1" t="s">
        <v>828</v>
      </c>
      <c r="T113" s="1"/>
      <c r="U113" s="1"/>
      <c r="V113" s="1" t="s">
        <v>152</v>
      </c>
      <c r="W113" s="1" t="s">
        <v>852</v>
      </c>
      <c r="X113" s="1" t="s">
        <v>149</v>
      </c>
      <c r="Y113" s="1"/>
      <c r="Z113" s="1"/>
      <c r="AA113" s="1"/>
      <c r="AB113" s="1"/>
      <c r="AC113" s="1" t="s">
        <v>436</v>
      </c>
      <c r="AD113" s="1"/>
      <c r="AE113" s="1" t="s">
        <v>229</v>
      </c>
      <c r="AF113" s="1" t="s">
        <v>885</v>
      </c>
    </row>
    <row r="114" spans="1:32" ht="45" x14ac:dyDescent="0.25">
      <c r="A114" s="1" t="s">
        <v>168</v>
      </c>
      <c r="B114" s="1" t="s">
        <v>155</v>
      </c>
      <c r="C114" s="1" t="s">
        <v>149</v>
      </c>
      <c r="D114" s="1" t="s">
        <v>852</v>
      </c>
      <c r="E114" s="1" t="s">
        <v>817</v>
      </c>
      <c r="F114" s="1"/>
      <c r="G114" s="1" t="s">
        <v>10</v>
      </c>
      <c r="H114" s="1" t="str">
        <f>VLOOKUP(G114,'SC to SCH'!$1:$1048576,2,FALSE)</f>
        <v>Fringe Benefits Allocated</v>
      </c>
      <c r="I114" s="1"/>
      <c r="J114" s="1" t="s">
        <v>862</v>
      </c>
      <c r="K114" s="62">
        <v>43921</v>
      </c>
      <c r="L114" s="1"/>
      <c r="M114" s="1" t="s">
        <v>171</v>
      </c>
      <c r="N114" s="1"/>
      <c r="O114" s="1" t="s">
        <v>152</v>
      </c>
      <c r="P114" s="1" t="s">
        <v>1</v>
      </c>
      <c r="Q114" s="2">
        <v>12724.55</v>
      </c>
      <c r="R114" s="1"/>
      <c r="S114" s="1" t="s">
        <v>828</v>
      </c>
      <c r="T114" s="1"/>
      <c r="U114" s="1"/>
      <c r="V114" s="1" t="s">
        <v>152</v>
      </c>
      <c r="W114" s="1" t="s">
        <v>852</v>
      </c>
      <c r="X114" s="1" t="s">
        <v>149</v>
      </c>
      <c r="Y114" s="1"/>
      <c r="Z114" s="1"/>
      <c r="AA114" s="1"/>
      <c r="AB114" s="1"/>
      <c r="AC114" s="1" t="s">
        <v>10</v>
      </c>
      <c r="AD114" s="1"/>
      <c r="AE114" s="1" t="s">
        <v>155</v>
      </c>
      <c r="AF114" s="1" t="s">
        <v>885</v>
      </c>
    </row>
    <row r="115" spans="1:32" ht="45" x14ac:dyDescent="0.25">
      <c r="A115" s="1" t="s">
        <v>168</v>
      </c>
      <c r="B115" s="1" t="s">
        <v>156</v>
      </c>
      <c r="C115" s="1" t="s">
        <v>149</v>
      </c>
      <c r="D115" s="1" t="s">
        <v>852</v>
      </c>
      <c r="E115" s="1" t="s">
        <v>817</v>
      </c>
      <c r="F115" s="1"/>
      <c r="G115" s="1" t="s">
        <v>49</v>
      </c>
      <c r="H115" s="1" t="str">
        <f>VLOOKUP(G115,'SC to SCH'!$1:$1048576,2,FALSE)</f>
        <v>FT Staff</v>
      </c>
      <c r="I115" s="1"/>
      <c r="J115" s="1" t="s">
        <v>863</v>
      </c>
      <c r="K115" s="62">
        <v>43921</v>
      </c>
      <c r="L115" s="1"/>
      <c r="M115" s="1" t="s">
        <v>171</v>
      </c>
      <c r="N115" s="1"/>
      <c r="O115" s="1" t="s">
        <v>152</v>
      </c>
      <c r="P115" s="1" t="s">
        <v>1</v>
      </c>
      <c r="Q115" s="2">
        <v>37416.68</v>
      </c>
      <c r="R115" s="1"/>
      <c r="S115" s="1" t="s">
        <v>828</v>
      </c>
      <c r="T115" s="1"/>
      <c r="U115" s="1"/>
      <c r="V115" s="1" t="s">
        <v>152</v>
      </c>
      <c r="W115" s="1" t="s">
        <v>852</v>
      </c>
      <c r="X115" s="1" t="s">
        <v>149</v>
      </c>
      <c r="Y115" s="1"/>
      <c r="Z115" s="1"/>
      <c r="AA115" s="1"/>
      <c r="AB115" s="1"/>
      <c r="AC115" s="1" t="s">
        <v>49</v>
      </c>
      <c r="AD115" s="1"/>
      <c r="AE115" s="1" t="s">
        <v>156</v>
      </c>
      <c r="AF115" s="1" t="s">
        <v>885</v>
      </c>
    </row>
    <row r="116" spans="1:32" ht="45" x14ac:dyDescent="0.25">
      <c r="A116" s="1" t="s">
        <v>168</v>
      </c>
      <c r="B116" s="1" t="s">
        <v>156</v>
      </c>
      <c r="C116" s="1" t="s">
        <v>149</v>
      </c>
      <c r="D116" s="1" t="s">
        <v>852</v>
      </c>
      <c r="E116" s="1" t="s">
        <v>817</v>
      </c>
      <c r="F116" s="1"/>
      <c r="G116" s="1" t="s">
        <v>50</v>
      </c>
      <c r="H116" s="1" t="str">
        <f>VLOOKUP(G116,'SC to SCH'!$1:$1048576,2,FALSE)</f>
        <v>FT Staff</v>
      </c>
      <c r="I116" s="1"/>
      <c r="J116" s="1" t="s">
        <v>864</v>
      </c>
      <c r="K116" s="62">
        <v>43921</v>
      </c>
      <c r="L116" s="1"/>
      <c r="M116" s="1" t="s">
        <v>171</v>
      </c>
      <c r="N116" s="1"/>
      <c r="O116" s="1" t="s">
        <v>152</v>
      </c>
      <c r="P116" s="1" t="s">
        <v>1</v>
      </c>
      <c r="Q116" s="2">
        <v>1800</v>
      </c>
      <c r="R116" s="1"/>
      <c r="S116" s="1" t="s">
        <v>828</v>
      </c>
      <c r="T116" s="1"/>
      <c r="U116" s="1"/>
      <c r="V116" s="1" t="s">
        <v>152</v>
      </c>
      <c r="W116" s="1" t="s">
        <v>852</v>
      </c>
      <c r="X116" s="1" t="s">
        <v>149</v>
      </c>
      <c r="Y116" s="1"/>
      <c r="Z116" s="1"/>
      <c r="AA116" s="1"/>
      <c r="AB116" s="1"/>
      <c r="AC116" s="1" t="s">
        <v>50</v>
      </c>
      <c r="AD116" s="1"/>
      <c r="AE116" s="1" t="s">
        <v>156</v>
      </c>
      <c r="AF116" s="1" t="s">
        <v>885</v>
      </c>
    </row>
    <row r="117" spans="1:32" ht="45" x14ac:dyDescent="0.25">
      <c r="A117" s="1" t="s">
        <v>168</v>
      </c>
      <c r="B117" s="1" t="s">
        <v>157</v>
      </c>
      <c r="C117" s="1" t="s">
        <v>149</v>
      </c>
      <c r="D117" s="1" t="s">
        <v>865</v>
      </c>
      <c r="E117" s="1" t="s">
        <v>817</v>
      </c>
      <c r="F117" s="1"/>
      <c r="G117" s="1" t="s">
        <v>165</v>
      </c>
      <c r="H117" s="1" t="str">
        <f>VLOOKUP(G117,'SC to SCH'!$1:$1048576,2,FALSE)</f>
        <v>Inter-Departmental Services</v>
      </c>
      <c r="I117" s="1"/>
      <c r="J117" s="1" t="s">
        <v>866</v>
      </c>
      <c r="K117" s="62">
        <v>43921</v>
      </c>
      <c r="L117" s="1"/>
      <c r="M117" s="1" t="s">
        <v>171</v>
      </c>
      <c r="N117" s="1"/>
      <c r="O117" s="1" t="s">
        <v>152</v>
      </c>
      <c r="P117" s="1" t="s">
        <v>1</v>
      </c>
      <c r="Q117" s="2">
        <v>643.38</v>
      </c>
      <c r="R117" s="1"/>
      <c r="S117" s="1" t="s">
        <v>828</v>
      </c>
      <c r="T117" s="1"/>
      <c r="U117" s="1"/>
      <c r="V117" s="1" t="s">
        <v>152</v>
      </c>
      <c r="W117" s="1" t="s">
        <v>865</v>
      </c>
      <c r="X117" s="1" t="s">
        <v>149</v>
      </c>
      <c r="Y117" s="1"/>
      <c r="Z117" s="1"/>
      <c r="AA117" s="1"/>
      <c r="AB117" s="1"/>
      <c r="AC117" s="1" t="s">
        <v>165</v>
      </c>
      <c r="AD117" s="1"/>
      <c r="AE117" s="1" t="s">
        <v>157</v>
      </c>
      <c r="AF117" s="1" t="s">
        <v>885</v>
      </c>
    </row>
    <row r="118" spans="1:32" ht="45" x14ac:dyDescent="0.25">
      <c r="A118" s="1" t="s">
        <v>168</v>
      </c>
      <c r="B118" s="1" t="s">
        <v>157</v>
      </c>
      <c r="C118" s="1" t="s">
        <v>149</v>
      </c>
      <c r="D118" s="1" t="s">
        <v>865</v>
      </c>
      <c r="E118" s="1" t="s">
        <v>817</v>
      </c>
      <c r="F118" s="1"/>
      <c r="G118" s="1" t="s">
        <v>158</v>
      </c>
      <c r="H118" s="1" t="str">
        <f>VLOOKUP(G118,'SC to SCH'!$1:$1048576,2,FALSE)</f>
        <v>Inter-Departmental Services</v>
      </c>
      <c r="I118" s="1"/>
      <c r="J118" s="1" t="s">
        <v>867</v>
      </c>
      <c r="K118" s="62">
        <v>43921</v>
      </c>
      <c r="L118" s="1"/>
      <c r="M118" s="1" t="s">
        <v>171</v>
      </c>
      <c r="N118" s="1"/>
      <c r="O118" s="1" t="s">
        <v>152</v>
      </c>
      <c r="P118" s="1" t="s">
        <v>1</v>
      </c>
      <c r="Q118" s="2">
        <v>240</v>
      </c>
      <c r="R118" s="1"/>
      <c r="S118" s="1" t="s">
        <v>828</v>
      </c>
      <c r="T118" s="1"/>
      <c r="U118" s="1"/>
      <c r="V118" s="1" t="s">
        <v>152</v>
      </c>
      <c r="W118" s="1" t="s">
        <v>865</v>
      </c>
      <c r="X118" s="1" t="s">
        <v>149</v>
      </c>
      <c r="Y118" s="1"/>
      <c r="Z118" s="1"/>
      <c r="AA118" s="1"/>
      <c r="AB118" s="1"/>
      <c r="AC118" s="1" t="s">
        <v>158</v>
      </c>
      <c r="AD118" s="1"/>
      <c r="AE118" s="1" t="s">
        <v>157</v>
      </c>
      <c r="AF118" s="1" t="s">
        <v>885</v>
      </c>
    </row>
    <row r="119" spans="1:32" ht="45" x14ac:dyDescent="0.25">
      <c r="A119" s="1" t="s">
        <v>168</v>
      </c>
      <c r="B119" s="1" t="s">
        <v>169</v>
      </c>
      <c r="C119" s="1" t="s">
        <v>149</v>
      </c>
      <c r="D119" s="1" t="s">
        <v>865</v>
      </c>
      <c r="E119" s="1" t="s">
        <v>817</v>
      </c>
      <c r="F119" s="1"/>
      <c r="G119" s="1" t="s">
        <v>170</v>
      </c>
      <c r="H119" s="1" t="str">
        <f>VLOOKUP(G119,'SC to SCH'!$1:$1048576,2,FALSE)</f>
        <v>Supplies</v>
      </c>
      <c r="I119" s="1"/>
      <c r="J119" s="1" t="s">
        <v>884</v>
      </c>
      <c r="K119" s="62">
        <v>43921</v>
      </c>
      <c r="L119" s="1"/>
      <c r="M119" s="1" t="s">
        <v>171</v>
      </c>
      <c r="N119" s="1"/>
      <c r="O119" s="1" t="s">
        <v>152</v>
      </c>
      <c r="P119" s="1" t="s">
        <v>1</v>
      </c>
      <c r="Q119" s="2">
        <v>89.63</v>
      </c>
      <c r="R119" s="1"/>
      <c r="S119" s="1" t="s">
        <v>828</v>
      </c>
      <c r="T119" s="1"/>
      <c r="U119" s="1"/>
      <c r="V119" s="1" t="s">
        <v>152</v>
      </c>
      <c r="W119" s="1" t="s">
        <v>865</v>
      </c>
      <c r="X119" s="1" t="s">
        <v>149</v>
      </c>
      <c r="Y119" s="1"/>
      <c r="Z119" s="1"/>
      <c r="AA119" s="1"/>
      <c r="AB119" s="1"/>
      <c r="AC119" s="1" t="s">
        <v>170</v>
      </c>
      <c r="AD119" s="1"/>
      <c r="AE119" s="1" t="s">
        <v>169</v>
      </c>
      <c r="AF119" s="1" t="s">
        <v>885</v>
      </c>
    </row>
    <row r="120" spans="1:32" ht="45" x14ac:dyDescent="0.25">
      <c r="A120" s="1" t="s">
        <v>168</v>
      </c>
      <c r="B120" s="1" t="s">
        <v>153</v>
      </c>
      <c r="C120" s="1" t="s">
        <v>149</v>
      </c>
      <c r="D120" s="1" t="s">
        <v>865</v>
      </c>
      <c r="E120" s="1" t="s">
        <v>817</v>
      </c>
      <c r="F120" s="1"/>
      <c r="G120" s="1" t="s">
        <v>167</v>
      </c>
      <c r="H120" s="1" t="str">
        <f>VLOOKUP(G120,'SC to SCH'!$1:$1048576,2,FALSE)</f>
        <v>Printing and Duplicating</v>
      </c>
      <c r="I120" s="1"/>
      <c r="J120" s="1" t="s">
        <v>868</v>
      </c>
      <c r="K120" s="62">
        <v>43921</v>
      </c>
      <c r="L120" s="1"/>
      <c r="M120" s="1" t="s">
        <v>171</v>
      </c>
      <c r="N120" s="1"/>
      <c r="O120" s="1" t="s">
        <v>152</v>
      </c>
      <c r="P120" s="1" t="s">
        <v>1</v>
      </c>
      <c r="Q120" s="2">
        <v>1295.79</v>
      </c>
      <c r="R120" s="1"/>
      <c r="S120" s="1" t="s">
        <v>828</v>
      </c>
      <c r="T120" s="1"/>
      <c r="U120" s="1"/>
      <c r="V120" s="1" t="s">
        <v>152</v>
      </c>
      <c r="W120" s="1" t="s">
        <v>865</v>
      </c>
      <c r="X120" s="1" t="s">
        <v>149</v>
      </c>
      <c r="Y120" s="1"/>
      <c r="Z120" s="1"/>
      <c r="AA120" s="1"/>
      <c r="AB120" s="1"/>
      <c r="AC120" s="1" t="s">
        <v>167</v>
      </c>
      <c r="AD120" s="1"/>
      <c r="AE120" s="1" t="s">
        <v>153</v>
      </c>
      <c r="AF120" s="1" t="s">
        <v>885</v>
      </c>
    </row>
    <row r="121" spans="1:32" ht="45" x14ac:dyDescent="0.25">
      <c r="A121" s="1" t="s">
        <v>168</v>
      </c>
      <c r="B121" s="1" t="s">
        <v>155</v>
      </c>
      <c r="C121" s="1" t="s">
        <v>149</v>
      </c>
      <c r="D121" s="1" t="s">
        <v>865</v>
      </c>
      <c r="E121" s="1" t="s">
        <v>817</v>
      </c>
      <c r="F121" s="1"/>
      <c r="G121" s="1" t="s">
        <v>10</v>
      </c>
      <c r="H121" s="1" t="str">
        <f>VLOOKUP(G121,'SC to SCH'!$1:$1048576,2,FALSE)</f>
        <v>Fringe Benefits Allocated</v>
      </c>
      <c r="I121" s="1"/>
      <c r="J121" s="1" t="s">
        <v>869</v>
      </c>
      <c r="K121" s="62">
        <v>43921</v>
      </c>
      <c r="L121" s="1"/>
      <c r="M121" s="1" t="s">
        <v>171</v>
      </c>
      <c r="N121" s="1"/>
      <c r="O121" s="1" t="s">
        <v>152</v>
      </c>
      <c r="P121" s="1" t="s">
        <v>1</v>
      </c>
      <c r="Q121" s="2">
        <v>32493.75</v>
      </c>
      <c r="R121" s="1"/>
      <c r="S121" s="1" t="s">
        <v>828</v>
      </c>
      <c r="T121" s="1"/>
      <c r="U121" s="1"/>
      <c r="V121" s="1" t="s">
        <v>152</v>
      </c>
      <c r="W121" s="1" t="s">
        <v>865</v>
      </c>
      <c r="X121" s="1" t="s">
        <v>149</v>
      </c>
      <c r="Y121" s="1"/>
      <c r="Z121" s="1"/>
      <c r="AA121" s="1"/>
      <c r="AB121" s="1"/>
      <c r="AC121" s="1" t="s">
        <v>10</v>
      </c>
      <c r="AD121" s="1"/>
      <c r="AE121" s="1" t="s">
        <v>155</v>
      </c>
      <c r="AF121" s="1" t="s">
        <v>885</v>
      </c>
    </row>
    <row r="122" spans="1:32" ht="45" x14ac:dyDescent="0.25">
      <c r="A122" s="1" t="s">
        <v>168</v>
      </c>
      <c r="B122" s="1" t="s">
        <v>156</v>
      </c>
      <c r="C122" s="1" t="s">
        <v>149</v>
      </c>
      <c r="D122" s="1" t="s">
        <v>865</v>
      </c>
      <c r="E122" s="1" t="s">
        <v>817</v>
      </c>
      <c r="F122" s="1"/>
      <c r="G122" s="1" t="s">
        <v>383</v>
      </c>
      <c r="H122" s="1" t="str">
        <f>VLOOKUP(G122,'SC to SCH'!$1:$1048576,2,FALSE)</f>
        <v>Student Labor</v>
      </c>
      <c r="I122" s="1"/>
      <c r="J122" s="1" t="s">
        <v>899</v>
      </c>
      <c r="K122" s="62">
        <v>43921</v>
      </c>
      <c r="L122" s="1"/>
      <c r="M122" s="1" t="s">
        <v>171</v>
      </c>
      <c r="N122" s="1"/>
      <c r="O122" s="1" t="s">
        <v>152</v>
      </c>
      <c r="P122" s="1" t="s">
        <v>1</v>
      </c>
      <c r="Q122" s="2">
        <v>47.25</v>
      </c>
      <c r="R122" s="1"/>
      <c r="S122" s="1" t="s">
        <v>828</v>
      </c>
      <c r="T122" s="1"/>
      <c r="U122" s="1"/>
      <c r="V122" s="1" t="s">
        <v>152</v>
      </c>
      <c r="W122" s="1" t="s">
        <v>865</v>
      </c>
      <c r="X122" s="1" t="s">
        <v>149</v>
      </c>
      <c r="Y122" s="1"/>
      <c r="Z122" s="1"/>
      <c r="AA122" s="1"/>
      <c r="AB122" s="1"/>
      <c r="AC122" s="1" t="s">
        <v>383</v>
      </c>
      <c r="AD122" s="1"/>
      <c r="AE122" s="1" t="s">
        <v>156</v>
      </c>
      <c r="AF122" s="1" t="s">
        <v>885</v>
      </c>
    </row>
    <row r="123" spans="1:32" ht="45" x14ac:dyDescent="0.25">
      <c r="A123" s="1" t="s">
        <v>168</v>
      </c>
      <c r="B123" s="1" t="s">
        <v>156</v>
      </c>
      <c r="C123" s="1" t="s">
        <v>149</v>
      </c>
      <c r="D123" s="1" t="s">
        <v>865</v>
      </c>
      <c r="E123" s="1" t="s">
        <v>817</v>
      </c>
      <c r="F123" s="1"/>
      <c r="G123" s="1" t="s">
        <v>49</v>
      </c>
      <c r="H123" s="1" t="str">
        <f>VLOOKUP(G123,'SC to SCH'!$1:$1048576,2,FALSE)</f>
        <v>FT Staff</v>
      </c>
      <c r="I123" s="1"/>
      <c r="J123" s="1" t="s">
        <v>870</v>
      </c>
      <c r="K123" s="62">
        <v>43921</v>
      </c>
      <c r="L123" s="1"/>
      <c r="M123" s="1" t="s">
        <v>171</v>
      </c>
      <c r="N123" s="1"/>
      <c r="O123" s="1" t="s">
        <v>152</v>
      </c>
      <c r="P123" s="1" t="s">
        <v>1</v>
      </c>
      <c r="Q123" s="2">
        <v>89365.56</v>
      </c>
      <c r="R123" s="1"/>
      <c r="S123" s="1" t="s">
        <v>828</v>
      </c>
      <c r="T123" s="1"/>
      <c r="U123" s="1"/>
      <c r="V123" s="1" t="s">
        <v>152</v>
      </c>
      <c r="W123" s="1" t="s">
        <v>865</v>
      </c>
      <c r="X123" s="1" t="s">
        <v>149</v>
      </c>
      <c r="Y123" s="1"/>
      <c r="Z123" s="1"/>
      <c r="AA123" s="1"/>
      <c r="AB123" s="1"/>
      <c r="AC123" s="1" t="s">
        <v>49</v>
      </c>
      <c r="AD123" s="1"/>
      <c r="AE123" s="1" t="s">
        <v>156</v>
      </c>
      <c r="AF123" s="1" t="s">
        <v>885</v>
      </c>
    </row>
    <row r="124" spans="1:32" ht="45" x14ac:dyDescent="0.25">
      <c r="A124" s="1" t="s">
        <v>168</v>
      </c>
      <c r="B124" s="1" t="s">
        <v>156</v>
      </c>
      <c r="C124" s="1" t="s">
        <v>149</v>
      </c>
      <c r="D124" s="1" t="s">
        <v>865</v>
      </c>
      <c r="E124" s="1" t="s">
        <v>817</v>
      </c>
      <c r="F124" s="1"/>
      <c r="G124" s="1" t="s">
        <v>48</v>
      </c>
      <c r="H124" s="1" t="str">
        <f>VLOOKUP(G124,'SC to SCH'!$1:$1048576,2,FALSE)</f>
        <v>FT Staff</v>
      </c>
      <c r="I124" s="1"/>
      <c r="J124" s="1" t="s">
        <v>871</v>
      </c>
      <c r="K124" s="62">
        <v>43921</v>
      </c>
      <c r="L124" s="1"/>
      <c r="M124" s="1" t="s">
        <v>171</v>
      </c>
      <c r="N124" s="1"/>
      <c r="O124" s="1" t="s">
        <v>152</v>
      </c>
      <c r="P124" s="1" t="s">
        <v>1</v>
      </c>
      <c r="Q124" s="2">
        <v>8360</v>
      </c>
      <c r="R124" s="1"/>
      <c r="S124" s="1" t="s">
        <v>828</v>
      </c>
      <c r="T124" s="1"/>
      <c r="U124" s="1"/>
      <c r="V124" s="1" t="s">
        <v>152</v>
      </c>
      <c r="W124" s="1" t="s">
        <v>865</v>
      </c>
      <c r="X124" s="1" t="s">
        <v>149</v>
      </c>
      <c r="Y124" s="1"/>
      <c r="Z124" s="1"/>
      <c r="AA124" s="1"/>
      <c r="AB124" s="1"/>
      <c r="AC124" s="1" t="s">
        <v>48</v>
      </c>
      <c r="AD124" s="1"/>
      <c r="AE124" s="1" t="s">
        <v>156</v>
      </c>
      <c r="AF124" s="1" t="s">
        <v>885</v>
      </c>
    </row>
    <row r="125" spans="1:32" ht="45" x14ac:dyDescent="0.25">
      <c r="A125" s="1" t="s">
        <v>174</v>
      </c>
      <c r="B125" s="1" t="s">
        <v>155</v>
      </c>
      <c r="C125" s="1" t="s">
        <v>149</v>
      </c>
      <c r="D125" s="1" t="s">
        <v>826</v>
      </c>
      <c r="E125" s="1" t="s">
        <v>817</v>
      </c>
      <c r="F125" s="1"/>
      <c r="G125" s="1" t="s">
        <v>10</v>
      </c>
      <c r="H125" s="1" t="str">
        <f>VLOOKUP(G125,'SC to SCH'!$1:$1048576,2,FALSE)</f>
        <v>Fringe Benefits Allocated</v>
      </c>
      <c r="I125" s="1"/>
      <c r="J125" s="1" t="s">
        <v>830</v>
      </c>
      <c r="K125" s="62">
        <v>43890</v>
      </c>
      <c r="L125" s="1"/>
      <c r="M125" s="1" t="s">
        <v>175</v>
      </c>
      <c r="N125" s="1"/>
      <c r="O125" s="1" t="s">
        <v>152</v>
      </c>
      <c r="P125" s="1" t="s">
        <v>1</v>
      </c>
      <c r="Q125" s="2">
        <v>6695.36</v>
      </c>
      <c r="R125" s="1"/>
      <c r="S125" s="1" t="s">
        <v>828</v>
      </c>
      <c r="T125" s="1"/>
      <c r="U125" s="1"/>
      <c r="V125" s="1" t="s">
        <v>152</v>
      </c>
      <c r="W125" s="1" t="s">
        <v>826</v>
      </c>
      <c r="X125" s="1" t="s">
        <v>149</v>
      </c>
      <c r="Y125" s="1"/>
      <c r="Z125" s="1"/>
      <c r="AA125" s="1"/>
      <c r="AB125" s="1"/>
      <c r="AC125" s="1" t="s">
        <v>10</v>
      </c>
      <c r="AD125" s="1"/>
      <c r="AE125" s="1" t="s">
        <v>155</v>
      </c>
      <c r="AF125" s="1" t="s">
        <v>900</v>
      </c>
    </row>
    <row r="126" spans="1:32" ht="45" x14ac:dyDescent="0.25">
      <c r="A126" s="1" t="s">
        <v>174</v>
      </c>
      <c r="B126" s="1" t="s">
        <v>156</v>
      </c>
      <c r="C126" s="1" t="s">
        <v>149</v>
      </c>
      <c r="D126" s="1" t="s">
        <v>826</v>
      </c>
      <c r="E126" s="1" t="s">
        <v>817</v>
      </c>
      <c r="F126" s="1"/>
      <c r="G126" s="1" t="s">
        <v>240</v>
      </c>
      <c r="H126" s="1" t="str">
        <f>VLOOKUP(G126,'SC to SCH'!$1:$1048576,2,FALSE)</f>
        <v>PT Staff</v>
      </c>
      <c r="I126" s="1"/>
      <c r="J126" s="1" t="s">
        <v>831</v>
      </c>
      <c r="K126" s="62">
        <v>43890</v>
      </c>
      <c r="L126" s="1"/>
      <c r="M126" s="1" t="s">
        <v>175</v>
      </c>
      <c r="N126" s="1"/>
      <c r="O126" s="1" t="s">
        <v>152</v>
      </c>
      <c r="P126" s="1" t="s">
        <v>1</v>
      </c>
      <c r="Q126" s="2">
        <v>2156.2600000000002</v>
      </c>
      <c r="R126" s="1"/>
      <c r="S126" s="1" t="s">
        <v>828</v>
      </c>
      <c r="T126" s="1"/>
      <c r="U126" s="1"/>
      <c r="V126" s="1" t="s">
        <v>152</v>
      </c>
      <c r="W126" s="1" t="s">
        <v>826</v>
      </c>
      <c r="X126" s="1" t="s">
        <v>149</v>
      </c>
      <c r="Y126" s="1"/>
      <c r="Z126" s="1"/>
      <c r="AA126" s="1"/>
      <c r="AB126" s="1"/>
      <c r="AC126" s="1" t="s">
        <v>240</v>
      </c>
      <c r="AD126" s="1"/>
      <c r="AE126" s="1" t="s">
        <v>156</v>
      </c>
      <c r="AF126" s="1" t="s">
        <v>900</v>
      </c>
    </row>
    <row r="127" spans="1:32" ht="45" x14ac:dyDescent="0.25">
      <c r="A127" s="1" t="s">
        <v>174</v>
      </c>
      <c r="B127" s="1" t="s">
        <v>156</v>
      </c>
      <c r="C127" s="1" t="s">
        <v>149</v>
      </c>
      <c r="D127" s="1" t="s">
        <v>826</v>
      </c>
      <c r="E127" s="1" t="s">
        <v>817</v>
      </c>
      <c r="F127" s="1"/>
      <c r="G127" s="1" t="s">
        <v>49</v>
      </c>
      <c r="H127" s="1" t="str">
        <f>VLOOKUP(G127,'SC to SCH'!$1:$1048576,2,FALSE)</f>
        <v>FT Staff</v>
      </c>
      <c r="I127" s="1"/>
      <c r="J127" s="1" t="s">
        <v>832</v>
      </c>
      <c r="K127" s="62">
        <v>43890</v>
      </c>
      <c r="L127" s="1"/>
      <c r="M127" s="1" t="s">
        <v>175</v>
      </c>
      <c r="N127" s="1"/>
      <c r="O127" s="1" t="s">
        <v>152</v>
      </c>
      <c r="P127" s="1" t="s">
        <v>1</v>
      </c>
      <c r="Q127" s="2">
        <v>19115.060000000001</v>
      </c>
      <c r="R127" s="1"/>
      <c r="S127" s="1" t="s">
        <v>828</v>
      </c>
      <c r="T127" s="1"/>
      <c r="U127" s="1"/>
      <c r="V127" s="1" t="s">
        <v>152</v>
      </c>
      <c r="W127" s="1" t="s">
        <v>826</v>
      </c>
      <c r="X127" s="1" t="s">
        <v>149</v>
      </c>
      <c r="Y127" s="1"/>
      <c r="Z127" s="1"/>
      <c r="AA127" s="1"/>
      <c r="AB127" s="1"/>
      <c r="AC127" s="1" t="s">
        <v>49</v>
      </c>
      <c r="AD127" s="1"/>
      <c r="AE127" s="1" t="s">
        <v>156</v>
      </c>
      <c r="AF127" s="1" t="s">
        <v>900</v>
      </c>
    </row>
    <row r="128" spans="1:32" ht="45" x14ac:dyDescent="0.25">
      <c r="A128" s="1" t="s">
        <v>174</v>
      </c>
      <c r="B128" s="1" t="s">
        <v>155</v>
      </c>
      <c r="C128" s="1" t="s">
        <v>149</v>
      </c>
      <c r="D128" s="1" t="s">
        <v>833</v>
      </c>
      <c r="E128" s="1" t="s">
        <v>817</v>
      </c>
      <c r="F128" s="1"/>
      <c r="G128" s="1" t="s">
        <v>10</v>
      </c>
      <c r="H128" s="1" t="str">
        <f>VLOOKUP(G128,'SC to SCH'!$1:$1048576,2,FALSE)</f>
        <v>Fringe Benefits Allocated</v>
      </c>
      <c r="I128" s="1"/>
      <c r="J128" s="1" t="s">
        <v>835</v>
      </c>
      <c r="K128" s="62">
        <v>43890</v>
      </c>
      <c r="L128" s="1"/>
      <c r="M128" s="1" t="s">
        <v>175</v>
      </c>
      <c r="N128" s="1"/>
      <c r="O128" s="1" t="s">
        <v>152</v>
      </c>
      <c r="P128" s="1" t="s">
        <v>1</v>
      </c>
      <c r="Q128" s="2">
        <v>10876.57</v>
      </c>
      <c r="R128" s="1"/>
      <c r="S128" s="1" t="s">
        <v>828</v>
      </c>
      <c r="T128" s="1"/>
      <c r="U128" s="1"/>
      <c r="V128" s="1" t="s">
        <v>152</v>
      </c>
      <c r="W128" s="1" t="s">
        <v>833</v>
      </c>
      <c r="X128" s="1" t="s">
        <v>149</v>
      </c>
      <c r="Y128" s="1"/>
      <c r="Z128" s="1"/>
      <c r="AA128" s="1"/>
      <c r="AB128" s="1"/>
      <c r="AC128" s="1" t="s">
        <v>10</v>
      </c>
      <c r="AD128" s="1"/>
      <c r="AE128" s="1" t="s">
        <v>155</v>
      </c>
      <c r="AF128" s="1" t="s">
        <v>900</v>
      </c>
    </row>
    <row r="129" spans="1:32" ht="45" x14ac:dyDescent="0.25">
      <c r="A129" s="1" t="s">
        <v>174</v>
      </c>
      <c r="B129" s="1" t="s">
        <v>156</v>
      </c>
      <c r="C129" s="1" t="s">
        <v>149</v>
      </c>
      <c r="D129" s="1" t="s">
        <v>833</v>
      </c>
      <c r="E129" s="1" t="s">
        <v>817</v>
      </c>
      <c r="F129" s="1"/>
      <c r="G129" s="1" t="s">
        <v>49</v>
      </c>
      <c r="H129" s="1" t="str">
        <f>VLOOKUP(G129,'SC to SCH'!$1:$1048576,2,FALSE)</f>
        <v>FT Staff</v>
      </c>
      <c r="I129" s="1"/>
      <c r="J129" s="1" t="s">
        <v>836</v>
      </c>
      <c r="K129" s="62">
        <v>43890</v>
      </c>
      <c r="L129" s="1"/>
      <c r="M129" s="1" t="s">
        <v>175</v>
      </c>
      <c r="N129" s="1"/>
      <c r="O129" s="1" t="s">
        <v>152</v>
      </c>
      <c r="P129" s="1" t="s">
        <v>1</v>
      </c>
      <c r="Q129" s="2">
        <v>30458.52</v>
      </c>
      <c r="R129" s="1"/>
      <c r="S129" s="1" t="s">
        <v>828</v>
      </c>
      <c r="T129" s="1"/>
      <c r="U129" s="1"/>
      <c r="V129" s="1" t="s">
        <v>152</v>
      </c>
      <c r="W129" s="1" t="s">
        <v>833</v>
      </c>
      <c r="X129" s="1" t="s">
        <v>149</v>
      </c>
      <c r="Y129" s="1"/>
      <c r="Z129" s="1"/>
      <c r="AA129" s="1"/>
      <c r="AB129" s="1"/>
      <c r="AC129" s="1" t="s">
        <v>49</v>
      </c>
      <c r="AD129" s="1"/>
      <c r="AE129" s="1" t="s">
        <v>156</v>
      </c>
      <c r="AF129" s="1" t="s">
        <v>900</v>
      </c>
    </row>
    <row r="130" spans="1:32" ht="45" x14ac:dyDescent="0.25">
      <c r="A130" s="1" t="s">
        <v>174</v>
      </c>
      <c r="B130" s="1" t="s">
        <v>156</v>
      </c>
      <c r="C130" s="1" t="s">
        <v>149</v>
      </c>
      <c r="D130" s="1" t="s">
        <v>833</v>
      </c>
      <c r="E130" s="1" t="s">
        <v>817</v>
      </c>
      <c r="F130" s="1"/>
      <c r="G130" s="1" t="s">
        <v>48</v>
      </c>
      <c r="H130" s="1" t="str">
        <f>VLOOKUP(G130,'SC to SCH'!$1:$1048576,2,FALSE)</f>
        <v>FT Staff</v>
      </c>
      <c r="I130" s="1"/>
      <c r="J130" s="1" t="s">
        <v>901</v>
      </c>
      <c r="K130" s="62">
        <v>43890</v>
      </c>
      <c r="L130" s="1"/>
      <c r="M130" s="1" t="s">
        <v>175</v>
      </c>
      <c r="N130" s="1"/>
      <c r="O130" s="1" t="s">
        <v>152</v>
      </c>
      <c r="P130" s="1" t="s">
        <v>1</v>
      </c>
      <c r="Q130" s="2">
        <v>2252.96</v>
      </c>
      <c r="R130" s="1"/>
      <c r="S130" s="1" t="s">
        <v>828</v>
      </c>
      <c r="T130" s="1"/>
      <c r="U130" s="1"/>
      <c r="V130" s="1" t="s">
        <v>152</v>
      </c>
      <c r="W130" s="1" t="s">
        <v>833</v>
      </c>
      <c r="X130" s="1" t="s">
        <v>149</v>
      </c>
      <c r="Y130" s="1"/>
      <c r="Z130" s="1"/>
      <c r="AA130" s="1"/>
      <c r="AB130" s="1"/>
      <c r="AC130" s="1" t="s">
        <v>48</v>
      </c>
      <c r="AD130" s="1"/>
      <c r="AE130" s="1" t="s">
        <v>156</v>
      </c>
      <c r="AF130" s="1" t="s">
        <v>900</v>
      </c>
    </row>
    <row r="131" spans="1:32" ht="45" x14ac:dyDescent="0.25">
      <c r="A131" s="1" t="s">
        <v>174</v>
      </c>
      <c r="B131" s="1" t="s">
        <v>816</v>
      </c>
      <c r="C131" s="1" t="s">
        <v>149</v>
      </c>
      <c r="D131" s="1" t="s">
        <v>838</v>
      </c>
      <c r="E131" s="1" t="s">
        <v>817</v>
      </c>
      <c r="F131" s="1"/>
      <c r="G131" s="1"/>
      <c r="H131" s="1" t="s">
        <v>21</v>
      </c>
      <c r="I131" s="1" t="s">
        <v>839</v>
      </c>
      <c r="J131" s="1" t="s">
        <v>840</v>
      </c>
      <c r="K131" s="62">
        <v>43890</v>
      </c>
      <c r="L131" s="1"/>
      <c r="M131" s="1" t="s">
        <v>175</v>
      </c>
      <c r="N131" s="1"/>
      <c r="O131" s="1" t="s">
        <v>152</v>
      </c>
      <c r="P131" s="1" t="s">
        <v>1</v>
      </c>
      <c r="Q131" s="2">
        <v>-18849.25</v>
      </c>
      <c r="R131" s="1"/>
      <c r="S131" s="1" t="s">
        <v>828</v>
      </c>
      <c r="T131" s="1"/>
      <c r="U131" s="1"/>
      <c r="V131" s="1" t="s">
        <v>152</v>
      </c>
      <c r="W131" s="1" t="s">
        <v>838</v>
      </c>
      <c r="X131" s="1" t="s">
        <v>149</v>
      </c>
      <c r="Y131" s="1"/>
      <c r="Z131" s="1"/>
      <c r="AA131" s="1"/>
      <c r="AB131" s="1"/>
      <c r="AC131" s="1"/>
      <c r="AD131" s="1" t="s">
        <v>839</v>
      </c>
      <c r="AE131" s="1" t="s">
        <v>816</v>
      </c>
      <c r="AF131" s="1" t="s">
        <v>900</v>
      </c>
    </row>
    <row r="132" spans="1:32" ht="45" x14ac:dyDescent="0.25">
      <c r="A132" s="1" t="s">
        <v>174</v>
      </c>
      <c r="B132" s="1" t="s">
        <v>178</v>
      </c>
      <c r="C132" s="1" t="s">
        <v>149</v>
      </c>
      <c r="D132" s="1" t="s">
        <v>838</v>
      </c>
      <c r="E132" s="1" t="s">
        <v>817</v>
      </c>
      <c r="F132" s="1"/>
      <c r="G132" s="1" t="s">
        <v>179</v>
      </c>
      <c r="H132" s="1" t="str">
        <f>VLOOKUP(G132,'SC to SCH'!$1:$1048576,2,FALSE)</f>
        <v>Furniture and Equipment</v>
      </c>
      <c r="I132" s="1"/>
      <c r="J132" s="1" t="s">
        <v>842</v>
      </c>
      <c r="K132" s="62">
        <v>43890</v>
      </c>
      <c r="L132" s="1"/>
      <c r="M132" s="1" t="s">
        <v>175</v>
      </c>
      <c r="N132" s="1"/>
      <c r="O132" s="1" t="s">
        <v>152</v>
      </c>
      <c r="P132" s="1" t="s">
        <v>1</v>
      </c>
      <c r="Q132" s="2">
        <v>2950.07</v>
      </c>
      <c r="R132" s="1"/>
      <c r="S132" s="1" t="s">
        <v>828</v>
      </c>
      <c r="T132" s="1"/>
      <c r="U132" s="1"/>
      <c r="V132" s="1" t="s">
        <v>152</v>
      </c>
      <c r="W132" s="1" t="s">
        <v>838</v>
      </c>
      <c r="X132" s="1" t="s">
        <v>149</v>
      </c>
      <c r="Y132" s="1"/>
      <c r="Z132" s="1"/>
      <c r="AA132" s="1"/>
      <c r="AB132" s="1"/>
      <c r="AC132" s="1" t="s">
        <v>179</v>
      </c>
      <c r="AD132" s="1"/>
      <c r="AE132" s="1" t="s">
        <v>178</v>
      </c>
      <c r="AF132" s="1" t="s">
        <v>900</v>
      </c>
    </row>
    <row r="133" spans="1:32" ht="45" x14ac:dyDescent="0.25">
      <c r="A133" s="1" t="s">
        <v>174</v>
      </c>
      <c r="B133" s="1" t="s">
        <v>169</v>
      </c>
      <c r="C133" s="1" t="s">
        <v>149</v>
      </c>
      <c r="D133" s="1" t="s">
        <v>838</v>
      </c>
      <c r="E133" s="1" t="s">
        <v>817</v>
      </c>
      <c r="F133" s="1"/>
      <c r="G133" s="1" t="s">
        <v>173</v>
      </c>
      <c r="H133" s="1" t="str">
        <f>VLOOKUP(G133,'SC to SCH'!$1:$1048576,2,FALSE)</f>
        <v>Supplies</v>
      </c>
      <c r="I133" s="1"/>
      <c r="J133" s="1" t="s">
        <v>843</v>
      </c>
      <c r="K133" s="62">
        <v>43890</v>
      </c>
      <c r="L133" s="1"/>
      <c r="M133" s="1" t="s">
        <v>175</v>
      </c>
      <c r="N133" s="1"/>
      <c r="O133" s="1" t="s">
        <v>152</v>
      </c>
      <c r="P133" s="1" t="s">
        <v>1</v>
      </c>
      <c r="Q133" s="2">
        <v>110</v>
      </c>
      <c r="R133" s="1"/>
      <c r="S133" s="1" t="s">
        <v>828</v>
      </c>
      <c r="T133" s="1"/>
      <c r="U133" s="1"/>
      <c r="V133" s="1" t="s">
        <v>152</v>
      </c>
      <c r="W133" s="1" t="s">
        <v>838</v>
      </c>
      <c r="X133" s="1" t="s">
        <v>149</v>
      </c>
      <c r="Y133" s="1"/>
      <c r="Z133" s="1"/>
      <c r="AA133" s="1"/>
      <c r="AB133" s="1"/>
      <c r="AC133" s="1" t="s">
        <v>173</v>
      </c>
      <c r="AD133" s="1"/>
      <c r="AE133" s="1" t="s">
        <v>169</v>
      </c>
      <c r="AF133" s="1" t="s">
        <v>900</v>
      </c>
    </row>
    <row r="134" spans="1:32" ht="45" x14ac:dyDescent="0.25">
      <c r="A134" s="1" t="s">
        <v>174</v>
      </c>
      <c r="B134" s="1" t="s">
        <v>169</v>
      </c>
      <c r="C134" s="1" t="s">
        <v>149</v>
      </c>
      <c r="D134" s="1" t="s">
        <v>838</v>
      </c>
      <c r="E134" s="1" t="s">
        <v>817</v>
      </c>
      <c r="F134" s="1"/>
      <c r="G134" s="1" t="s">
        <v>170</v>
      </c>
      <c r="H134" s="1" t="str">
        <f>VLOOKUP(G134,'SC to SCH'!$1:$1048576,2,FALSE)</f>
        <v>Supplies</v>
      </c>
      <c r="I134" s="1"/>
      <c r="J134" s="1" t="s">
        <v>878</v>
      </c>
      <c r="K134" s="62">
        <v>43890</v>
      </c>
      <c r="L134" s="1"/>
      <c r="M134" s="1" t="s">
        <v>175</v>
      </c>
      <c r="N134" s="1"/>
      <c r="O134" s="1" t="s">
        <v>152</v>
      </c>
      <c r="P134" s="1" t="s">
        <v>1</v>
      </c>
      <c r="Q134" s="2">
        <v>73.569999999999993</v>
      </c>
      <c r="R134" s="1"/>
      <c r="S134" s="1" t="s">
        <v>828</v>
      </c>
      <c r="T134" s="1"/>
      <c r="U134" s="1"/>
      <c r="V134" s="1" t="s">
        <v>152</v>
      </c>
      <c r="W134" s="1" t="s">
        <v>838</v>
      </c>
      <c r="X134" s="1" t="s">
        <v>149</v>
      </c>
      <c r="Y134" s="1"/>
      <c r="Z134" s="1"/>
      <c r="AA134" s="1"/>
      <c r="AB134" s="1"/>
      <c r="AC134" s="1" t="s">
        <v>170</v>
      </c>
      <c r="AD134" s="1"/>
      <c r="AE134" s="1" t="s">
        <v>169</v>
      </c>
      <c r="AF134" s="1" t="s">
        <v>900</v>
      </c>
    </row>
    <row r="135" spans="1:32" ht="45" x14ac:dyDescent="0.25">
      <c r="A135" s="1" t="s">
        <v>174</v>
      </c>
      <c r="B135" s="1" t="s">
        <v>153</v>
      </c>
      <c r="C135" s="1" t="s">
        <v>149</v>
      </c>
      <c r="D135" s="1" t="s">
        <v>838</v>
      </c>
      <c r="E135" s="1" t="s">
        <v>817</v>
      </c>
      <c r="F135" s="1"/>
      <c r="G135" s="1" t="s">
        <v>154</v>
      </c>
      <c r="H135" s="1" t="str">
        <f>VLOOKUP(G135,'SC to SCH'!$1:$1048576,2,FALSE)</f>
        <v>Printing and Duplicating</v>
      </c>
      <c r="I135" s="1"/>
      <c r="J135" s="1" t="s">
        <v>844</v>
      </c>
      <c r="K135" s="62">
        <v>43890</v>
      </c>
      <c r="L135" s="1"/>
      <c r="M135" s="1" t="s">
        <v>175</v>
      </c>
      <c r="N135" s="1"/>
      <c r="O135" s="1" t="s">
        <v>152</v>
      </c>
      <c r="P135" s="1" t="s">
        <v>1</v>
      </c>
      <c r="Q135" s="2">
        <v>913.39</v>
      </c>
      <c r="R135" s="1"/>
      <c r="S135" s="1" t="s">
        <v>828</v>
      </c>
      <c r="T135" s="1"/>
      <c r="U135" s="1"/>
      <c r="V135" s="1" t="s">
        <v>152</v>
      </c>
      <c r="W135" s="1" t="s">
        <v>838</v>
      </c>
      <c r="X135" s="1" t="s">
        <v>149</v>
      </c>
      <c r="Y135" s="1"/>
      <c r="Z135" s="1"/>
      <c r="AA135" s="1"/>
      <c r="AB135" s="1"/>
      <c r="AC135" s="1" t="s">
        <v>154</v>
      </c>
      <c r="AD135" s="1"/>
      <c r="AE135" s="1" t="s">
        <v>153</v>
      </c>
      <c r="AF135" s="1" t="s">
        <v>900</v>
      </c>
    </row>
    <row r="136" spans="1:32" ht="45" x14ac:dyDescent="0.25">
      <c r="A136" s="1" t="s">
        <v>174</v>
      </c>
      <c r="B136" s="1" t="s">
        <v>176</v>
      </c>
      <c r="C136" s="1" t="s">
        <v>149</v>
      </c>
      <c r="D136" s="1" t="s">
        <v>838</v>
      </c>
      <c r="E136" s="1" t="s">
        <v>817</v>
      </c>
      <c r="F136" s="1"/>
      <c r="G136" s="1" t="s">
        <v>182</v>
      </c>
      <c r="H136" s="1" t="str">
        <f>VLOOKUP(G136,'SC to SCH'!$1:$1048576,2,FALSE)</f>
        <v>Local Business</v>
      </c>
      <c r="I136" s="1"/>
      <c r="J136" s="1" t="s">
        <v>845</v>
      </c>
      <c r="K136" s="62">
        <v>43890</v>
      </c>
      <c r="L136" s="1"/>
      <c r="M136" s="1" t="s">
        <v>175</v>
      </c>
      <c r="N136" s="1"/>
      <c r="O136" s="1" t="s">
        <v>152</v>
      </c>
      <c r="P136" s="1" t="s">
        <v>1</v>
      </c>
      <c r="Q136" s="2">
        <v>138.47</v>
      </c>
      <c r="R136" s="1"/>
      <c r="S136" s="1" t="s">
        <v>828</v>
      </c>
      <c r="T136" s="1"/>
      <c r="U136" s="1"/>
      <c r="V136" s="1" t="s">
        <v>152</v>
      </c>
      <c r="W136" s="1" t="s">
        <v>838</v>
      </c>
      <c r="X136" s="1" t="s">
        <v>149</v>
      </c>
      <c r="Y136" s="1"/>
      <c r="Z136" s="1"/>
      <c r="AA136" s="1"/>
      <c r="AB136" s="1"/>
      <c r="AC136" s="1" t="s">
        <v>182</v>
      </c>
      <c r="AD136" s="1"/>
      <c r="AE136" s="1" t="s">
        <v>176</v>
      </c>
      <c r="AF136" s="1" t="s">
        <v>900</v>
      </c>
    </row>
    <row r="137" spans="1:32" ht="45" x14ac:dyDescent="0.25">
      <c r="A137" s="1" t="s">
        <v>174</v>
      </c>
      <c r="B137" s="1" t="s">
        <v>228</v>
      </c>
      <c r="C137" s="1" t="s">
        <v>149</v>
      </c>
      <c r="D137" s="1" t="s">
        <v>838</v>
      </c>
      <c r="E137" s="1" t="s">
        <v>817</v>
      </c>
      <c r="F137" s="1"/>
      <c r="G137" s="1" t="s">
        <v>385</v>
      </c>
      <c r="H137" s="1" t="str">
        <f>VLOOKUP(G137,'SC to SCH'!$1:$1048576,2,FALSE)</f>
        <v>Books,Subscriptions,Periodicals</v>
      </c>
      <c r="I137" s="1"/>
      <c r="J137" s="1" t="s">
        <v>846</v>
      </c>
      <c r="K137" s="62">
        <v>43890</v>
      </c>
      <c r="L137" s="1"/>
      <c r="M137" s="1" t="s">
        <v>175</v>
      </c>
      <c r="N137" s="1"/>
      <c r="O137" s="1" t="s">
        <v>152</v>
      </c>
      <c r="P137" s="1" t="s">
        <v>1</v>
      </c>
      <c r="Q137" s="2">
        <v>15.6</v>
      </c>
      <c r="R137" s="1"/>
      <c r="S137" s="1" t="s">
        <v>828</v>
      </c>
      <c r="T137" s="1"/>
      <c r="U137" s="1"/>
      <c r="V137" s="1" t="s">
        <v>152</v>
      </c>
      <c r="W137" s="1" t="s">
        <v>838</v>
      </c>
      <c r="X137" s="1" t="s">
        <v>149</v>
      </c>
      <c r="Y137" s="1"/>
      <c r="Z137" s="1"/>
      <c r="AA137" s="1"/>
      <c r="AB137" s="1"/>
      <c r="AC137" s="1" t="s">
        <v>385</v>
      </c>
      <c r="AD137" s="1"/>
      <c r="AE137" s="1" t="s">
        <v>228</v>
      </c>
      <c r="AF137" s="1" t="s">
        <v>900</v>
      </c>
    </row>
    <row r="138" spans="1:32" ht="45" x14ac:dyDescent="0.25">
      <c r="A138" s="1" t="s">
        <v>174</v>
      </c>
      <c r="B138" s="1" t="s">
        <v>155</v>
      </c>
      <c r="C138" s="1" t="s">
        <v>149</v>
      </c>
      <c r="D138" s="1" t="s">
        <v>838</v>
      </c>
      <c r="E138" s="1" t="s">
        <v>817</v>
      </c>
      <c r="F138" s="1"/>
      <c r="G138" s="1" t="s">
        <v>10</v>
      </c>
      <c r="H138" s="1" t="str">
        <f>VLOOKUP(G138,'SC to SCH'!$1:$1048576,2,FALSE)</f>
        <v>Fringe Benefits Allocated</v>
      </c>
      <c r="I138" s="1"/>
      <c r="J138" s="1" t="s">
        <v>849</v>
      </c>
      <c r="K138" s="62">
        <v>43890</v>
      </c>
      <c r="L138" s="1"/>
      <c r="M138" s="1" t="s">
        <v>175</v>
      </c>
      <c r="N138" s="1"/>
      <c r="O138" s="1" t="s">
        <v>152</v>
      </c>
      <c r="P138" s="1" t="s">
        <v>1</v>
      </c>
      <c r="Q138" s="2">
        <v>15779.81</v>
      </c>
      <c r="R138" s="1"/>
      <c r="S138" s="1" t="s">
        <v>828</v>
      </c>
      <c r="T138" s="1"/>
      <c r="U138" s="1"/>
      <c r="V138" s="1" t="s">
        <v>152</v>
      </c>
      <c r="W138" s="1" t="s">
        <v>838</v>
      </c>
      <c r="X138" s="1" t="s">
        <v>149</v>
      </c>
      <c r="Y138" s="1"/>
      <c r="Z138" s="1"/>
      <c r="AA138" s="1"/>
      <c r="AB138" s="1"/>
      <c r="AC138" s="1" t="s">
        <v>10</v>
      </c>
      <c r="AD138" s="1"/>
      <c r="AE138" s="1" t="s">
        <v>155</v>
      </c>
      <c r="AF138" s="1" t="s">
        <v>900</v>
      </c>
    </row>
    <row r="139" spans="1:32" ht="45" x14ac:dyDescent="0.25">
      <c r="A139" s="1" t="s">
        <v>174</v>
      </c>
      <c r="B139" s="1" t="s">
        <v>156</v>
      </c>
      <c r="C139" s="1" t="s">
        <v>149</v>
      </c>
      <c r="D139" s="1" t="s">
        <v>838</v>
      </c>
      <c r="E139" s="1" t="s">
        <v>817</v>
      </c>
      <c r="F139" s="1"/>
      <c r="G139" s="1" t="s">
        <v>49</v>
      </c>
      <c r="H139" s="1" t="str">
        <f>VLOOKUP(G139,'SC to SCH'!$1:$1048576,2,FALSE)</f>
        <v>FT Staff</v>
      </c>
      <c r="I139" s="1"/>
      <c r="J139" s="1" t="s">
        <v>850</v>
      </c>
      <c r="K139" s="62">
        <v>43890</v>
      </c>
      <c r="L139" s="1"/>
      <c r="M139" s="1" t="s">
        <v>175</v>
      </c>
      <c r="N139" s="1"/>
      <c r="O139" s="1" t="s">
        <v>152</v>
      </c>
      <c r="P139" s="1" t="s">
        <v>1</v>
      </c>
      <c r="Q139" s="2">
        <v>46668.6</v>
      </c>
      <c r="R139" s="1"/>
      <c r="S139" s="1" t="s">
        <v>828</v>
      </c>
      <c r="T139" s="1"/>
      <c r="U139" s="1"/>
      <c r="V139" s="1" t="s">
        <v>152</v>
      </c>
      <c r="W139" s="1" t="s">
        <v>838</v>
      </c>
      <c r="X139" s="1" t="s">
        <v>149</v>
      </c>
      <c r="Y139" s="1"/>
      <c r="Z139" s="1"/>
      <c r="AA139" s="1"/>
      <c r="AB139" s="1"/>
      <c r="AC139" s="1" t="s">
        <v>49</v>
      </c>
      <c r="AD139" s="1"/>
      <c r="AE139" s="1" t="s">
        <v>156</v>
      </c>
      <c r="AF139" s="1" t="s">
        <v>900</v>
      </c>
    </row>
    <row r="140" spans="1:32" ht="45" x14ac:dyDescent="0.25">
      <c r="A140" s="1" t="s">
        <v>174</v>
      </c>
      <c r="B140" s="1" t="s">
        <v>156</v>
      </c>
      <c r="C140" s="1" t="s">
        <v>149</v>
      </c>
      <c r="D140" s="1" t="s">
        <v>838</v>
      </c>
      <c r="E140" s="1" t="s">
        <v>817</v>
      </c>
      <c r="F140" s="1"/>
      <c r="G140" s="1" t="s">
        <v>50</v>
      </c>
      <c r="H140" s="1" t="str">
        <f>VLOOKUP(G140,'SC to SCH'!$1:$1048576,2,FALSE)</f>
        <v>FT Staff</v>
      </c>
      <c r="I140" s="1"/>
      <c r="J140" s="1" t="s">
        <v>851</v>
      </c>
      <c r="K140" s="62">
        <v>43890</v>
      </c>
      <c r="L140" s="1"/>
      <c r="M140" s="1" t="s">
        <v>175</v>
      </c>
      <c r="N140" s="1"/>
      <c r="O140" s="1" t="s">
        <v>152</v>
      </c>
      <c r="P140" s="1" t="s">
        <v>1</v>
      </c>
      <c r="Q140" s="2">
        <v>1666.66</v>
      </c>
      <c r="R140" s="1"/>
      <c r="S140" s="1" t="s">
        <v>828</v>
      </c>
      <c r="T140" s="1"/>
      <c r="U140" s="1"/>
      <c r="V140" s="1" t="s">
        <v>152</v>
      </c>
      <c r="W140" s="1" t="s">
        <v>838</v>
      </c>
      <c r="X140" s="1" t="s">
        <v>149</v>
      </c>
      <c r="Y140" s="1"/>
      <c r="Z140" s="1"/>
      <c r="AA140" s="1"/>
      <c r="AB140" s="1"/>
      <c r="AC140" s="1" t="s">
        <v>50</v>
      </c>
      <c r="AD140" s="1"/>
      <c r="AE140" s="1" t="s">
        <v>156</v>
      </c>
      <c r="AF140" s="1" t="s">
        <v>900</v>
      </c>
    </row>
    <row r="141" spans="1:32" ht="45" x14ac:dyDescent="0.25">
      <c r="A141" s="1" t="s">
        <v>174</v>
      </c>
      <c r="B141" s="1" t="s">
        <v>816</v>
      </c>
      <c r="C141" s="1" t="s">
        <v>149</v>
      </c>
      <c r="D141" s="1" t="s">
        <v>852</v>
      </c>
      <c r="E141" s="1" t="s">
        <v>817</v>
      </c>
      <c r="F141" s="1"/>
      <c r="G141" s="1"/>
      <c r="H141" s="1" t="s">
        <v>21</v>
      </c>
      <c r="I141" s="1" t="s">
        <v>818</v>
      </c>
      <c r="J141" s="1" t="s">
        <v>853</v>
      </c>
      <c r="K141" s="62">
        <v>43890</v>
      </c>
      <c r="L141" s="1"/>
      <c r="M141" s="1" t="s">
        <v>175</v>
      </c>
      <c r="N141" s="1"/>
      <c r="O141" s="1" t="s">
        <v>152</v>
      </c>
      <c r="P141" s="1" t="s">
        <v>1</v>
      </c>
      <c r="Q141" s="2">
        <v>-1500</v>
      </c>
      <c r="R141" s="1"/>
      <c r="S141" s="1" t="s">
        <v>828</v>
      </c>
      <c r="T141" s="1"/>
      <c r="U141" s="1"/>
      <c r="V141" s="1" t="s">
        <v>152</v>
      </c>
      <c r="W141" s="1" t="s">
        <v>852</v>
      </c>
      <c r="X141" s="1" t="s">
        <v>149</v>
      </c>
      <c r="Y141" s="1"/>
      <c r="Z141" s="1"/>
      <c r="AA141" s="1"/>
      <c r="AB141" s="1"/>
      <c r="AC141" s="1"/>
      <c r="AD141" s="1" t="s">
        <v>818</v>
      </c>
      <c r="AE141" s="1" t="s">
        <v>816</v>
      </c>
      <c r="AF141" s="1" t="s">
        <v>900</v>
      </c>
    </row>
    <row r="142" spans="1:32" ht="45" x14ac:dyDescent="0.25">
      <c r="A142" s="1" t="s">
        <v>174</v>
      </c>
      <c r="B142" s="1" t="s">
        <v>178</v>
      </c>
      <c r="C142" s="1" t="s">
        <v>149</v>
      </c>
      <c r="D142" s="1" t="s">
        <v>852</v>
      </c>
      <c r="E142" s="1" t="s">
        <v>817</v>
      </c>
      <c r="F142" s="1"/>
      <c r="G142" s="1" t="s">
        <v>179</v>
      </c>
      <c r="H142" s="1" t="str">
        <f>VLOOKUP(G142,'SC to SCH'!$1:$1048576,2,FALSE)</f>
        <v>Furniture and Equipment</v>
      </c>
      <c r="I142" s="1"/>
      <c r="J142" s="1" t="s">
        <v>902</v>
      </c>
      <c r="K142" s="62">
        <v>43890</v>
      </c>
      <c r="L142" s="1"/>
      <c r="M142" s="1" t="s">
        <v>175</v>
      </c>
      <c r="N142" s="1"/>
      <c r="O142" s="1" t="s">
        <v>152</v>
      </c>
      <c r="P142" s="1" t="s">
        <v>1</v>
      </c>
      <c r="Q142" s="2">
        <v>40.89</v>
      </c>
      <c r="R142" s="1"/>
      <c r="S142" s="1" t="s">
        <v>828</v>
      </c>
      <c r="T142" s="1"/>
      <c r="U142" s="1"/>
      <c r="V142" s="1" t="s">
        <v>152</v>
      </c>
      <c r="W142" s="1" t="s">
        <v>852</v>
      </c>
      <c r="X142" s="1" t="s">
        <v>149</v>
      </c>
      <c r="Y142" s="1"/>
      <c r="Z142" s="1"/>
      <c r="AA142" s="1"/>
      <c r="AB142" s="1"/>
      <c r="AC142" s="1" t="s">
        <v>179</v>
      </c>
      <c r="AD142" s="1"/>
      <c r="AE142" s="1" t="s">
        <v>178</v>
      </c>
      <c r="AF142" s="1" t="s">
        <v>900</v>
      </c>
    </row>
    <row r="143" spans="1:32" ht="45" x14ac:dyDescent="0.25">
      <c r="A143" s="1" t="s">
        <v>174</v>
      </c>
      <c r="B143" s="1" t="s">
        <v>178</v>
      </c>
      <c r="C143" s="1" t="s">
        <v>149</v>
      </c>
      <c r="D143" s="1" t="s">
        <v>852</v>
      </c>
      <c r="E143" s="1" t="s">
        <v>817</v>
      </c>
      <c r="F143" s="1"/>
      <c r="G143" s="1" t="s">
        <v>204</v>
      </c>
      <c r="H143" s="1" t="str">
        <f>VLOOKUP(G143,'SC to SCH'!$1:$1048576,2,FALSE)</f>
        <v>Furniture and Equipment</v>
      </c>
      <c r="I143" s="1"/>
      <c r="J143" s="1" t="s">
        <v>903</v>
      </c>
      <c r="K143" s="62">
        <v>43890</v>
      </c>
      <c r="L143" s="1"/>
      <c r="M143" s="1" t="s">
        <v>175</v>
      </c>
      <c r="N143" s="1"/>
      <c r="O143" s="1" t="s">
        <v>152</v>
      </c>
      <c r="P143" s="1" t="s">
        <v>1</v>
      </c>
      <c r="Q143" s="2">
        <v>804</v>
      </c>
      <c r="R143" s="1"/>
      <c r="S143" s="1" t="s">
        <v>828</v>
      </c>
      <c r="T143" s="1"/>
      <c r="U143" s="1"/>
      <c r="V143" s="1" t="s">
        <v>152</v>
      </c>
      <c r="W143" s="1" t="s">
        <v>852</v>
      </c>
      <c r="X143" s="1" t="s">
        <v>149</v>
      </c>
      <c r="Y143" s="1"/>
      <c r="Z143" s="1"/>
      <c r="AA143" s="1"/>
      <c r="AB143" s="1"/>
      <c r="AC143" s="1" t="s">
        <v>204</v>
      </c>
      <c r="AD143" s="1"/>
      <c r="AE143" s="1" t="s">
        <v>178</v>
      </c>
      <c r="AF143" s="1" t="s">
        <v>900</v>
      </c>
    </row>
    <row r="144" spans="1:32" ht="45" x14ac:dyDescent="0.25">
      <c r="A144" s="1" t="s">
        <v>174</v>
      </c>
      <c r="B144" s="1" t="s">
        <v>155</v>
      </c>
      <c r="C144" s="1" t="s">
        <v>149</v>
      </c>
      <c r="D144" s="1" t="s">
        <v>852</v>
      </c>
      <c r="E144" s="1" t="s">
        <v>817</v>
      </c>
      <c r="F144" s="1"/>
      <c r="G144" s="1" t="s">
        <v>10</v>
      </c>
      <c r="H144" s="1" t="str">
        <f>VLOOKUP(G144,'SC to SCH'!$1:$1048576,2,FALSE)</f>
        <v>Fringe Benefits Allocated</v>
      </c>
      <c r="I144" s="1"/>
      <c r="J144" s="1" t="s">
        <v>862</v>
      </c>
      <c r="K144" s="62">
        <v>43890</v>
      </c>
      <c r="L144" s="1"/>
      <c r="M144" s="1" t="s">
        <v>175</v>
      </c>
      <c r="N144" s="1"/>
      <c r="O144" s="1" t="s">
        <v>152</v>
      </c>
      <c r="P144" s="1" t="s">
        <v>1</v>
      </c>
      <c r="Q144" s="2">
        <v>12441.05</v>
      </c>
      <c r="R144" s="1"/>
      <c r="S144" s="1" t="s">
        <v>828</v>
      </c>
      <c r="T144" s="1"/>
      <c r="U144" s="1"/>
      <c r="V144" s="1" t="s">
        <v>152</v>
      </c>
      <c r="W144" s="1" t="s">
        <v>852</v>
      </c>
      <c r="X144" s="1" t="s">
        <v>149</v>
      </c>
      <c r="Y144" s="1"/>
      <c r="Z144" s="1"/>
      <c r="AA144" s="1"/>
      <c r="AB144" s="1"/>
      <c r="AC144" s="1" t="s">
        <v>10</v>
      </c>
      <c r="AD144" s="1"/>
      <c r="AE144" s="1" t="s">
        <v>155</v>
      </c>
      <c r="AF144" s="1" t="s">
        <v>900</v>
      </c>
    </row>
    <row r="145" spans="1:32" ht="45" x14ac:dyDescent="0.25">
      <c r="A145" s="1" t="s">
        <v>174</v>
      </c>
      <c r="B145" s="1" t="s">
        <v>156</v>
      </c>
      <c r="C145" s="1" t="s">
        <v>149</v>
      </c>
      <c r="D145" s="1" t="s">
        <v>852</v>
      </c>
      <c r="E145" s="1" t="s">
        <v>817</v>
      </c>
      <c r="F145" s="1"/>
      <c r="G145" s="1" t="s">
        <v>49</v>
      </c>
      <c r="H145" s="1" t="str">
        <f>VLOOKUP(G145,'SC to SCH'!$1:$1048576,2,FALSE)</f>
        <v>FT Staff</v>
      </c>
      <c r="I145" s="1"/>
      <c r="J145" s="1" t="s">
        <v>863</v>
      </c>
      <c r="K145" s="62">
        <v>43890</v>
      </c>
      <c r="L145" s="1"/>
      <c r="M145" s="1" t="s">
        <v>175</v>
      </c>
      <c r="N145" s="1"/>
      <c r="O145" s="1" t="s">
        <v>152</v>
      </c>
      <c r="P145" s="1" t="s">
        <v>1</v>
      </c>
      <c r="Q145" s="2">
        <v>37416.68</v>
      </c>
      <c r="R145" s="1"/>
      <c r="S145" s="1" t="s">
        <v>828</v>
      </c>
      <c r="T145" s="1"/>
      <c r="U145" s="1"/>
      <c r="V145" s="1" t="s">
        <v>152</v>
      </c>
      <c r="W145" s="1" t="s">
        <v>852</v>
      </c>
      <c r="X145" s="1" t="s">
        <v>149</v>
      </c>
      <c r="Y145" s="1"/>
      <c r="Z145" s="1"/>
      <c r="AA145" s="1"/>
      <c r="AB145" s="1"/>
      <c r="AC145" s="1" t="s">
        <v>49</v>
      </c>
      <c r="AD145" s="1"/>
      <c r="AE145" s="1" t="s">
        <v>156</v>
      </c>
      <c r="AF145" s="1" t="s">
        <v>900</v>
      </c>
    </row>
    <row r="146" spans="1:32" ht="45" x14ac:dyDescent="0.25">
      <c r="A146" s="1" t="s">
        <v>174</v>
      </c>
      <c r="B146" s="1" t="s">
        <v>157</v>
      </c>
      <c r="C146" s="1" t="s">
        <v>149</v>
      </c>
      <c r="D146" s="1" t="s">
        <v>865</v>
      </c>
      <c r="E146" s="1" t="s">
        <v>817</v>
      </c>
      <c r="F146" s="1"/>
      <c r="G146" s="1" t="s">
        <v>165</v>
      </c>
      <c r="H146" s="1" t="str">
        <f>VLOOKUP(G146,'SC to SCH'!$1:$1048576,2,FALSE)</f>
        <v>Inter-Departmental Services</v>
      </c>
      <c r="I146" s="1"/>
      <c r="J146" s="1" t="s">
        <v>866</v>
      </c>
      <c r="K146" s="62">
        <v>43890</v>
      </c>
      <c r="L146" s="1"/>
      <c r="M146" s="1" t="s">
        <v>175</v>
      </c>
      <c r="N146" s="1"/>
      <c r="O146" s="1" t="s">
        <v>152</v>
      </c>
      <c r="P146" s="1" t="s">
        <v>1</v>
      </c>
      <c r="Q146" s="2">
        <v>1197.95</v>
      </c>
      <c r="R146" s="1"/>
      <c r="S146" s="1" t="s">
        <v>828</v>
      </c>
      <c r="T146" s="1"/>
      <c r="U146" s="1"/>
      <c r="V146" s="1" t="s">
        <v>152</v>
      </c>
      <c r="W146" s="1" t="s">
        <v>865</v>
      </c>
      <c r="X146" s="1" t="s">
        <v>149</v>
      </c>
      <c r="Y146" s="1"/>
      <c r="Z146" s="1"/>
      <c r="AA146" s="1"/>
      <c r="AB146" s="1"/>
      <c r="AC146" s="1" t="s">
        <v>165</v>
      </c>
      <c r="AD146" s="1"/>
      <c r="AE146" s="1" t="s">
        <v>157</v>
      </c>
      <c r="AF146" s="1" t="s">
        <v>900</v>
      </c>
    </row>
    <row r="147" spans="1:32" ht="45" x14ac:dyDescent="0.25">
      <c r="A147" s="1" t="s">
        <v>174</v>
      </c>
      <c r="B147" s="1" t="s">
        <v>157</v>
      </c>
      <c r="C147" s="1" t="s">
        <v>149</v>
      </c>
      <c r="D147" s="1" t="s">
        <v>865</v>
      </c>
      <c r="E147" s="1" t="s">
        <v>817</v>
      </c>
      <c r="F147" s="1"/>
      <c r="G147" s="1" t="s">
        <v>411</v>
      </c>
      <c r="H147" s="1" t="str">
        <f>VLOOKUP(G147,'SC to SCH'!$1:$1048576,2,FALSE)</f>
        <v>Inter-Departmental Services</v>
      </c>
      <c r="I147" s="1"/>
      <c r="J147" s="1" t="s">
        <v>904</v>
      </c>
      <c r="K147" s="62">
        <v>43890</v>
      </c>
      <c r="L147" s="1"/>
      <c r="M147" s="1" t="s">
        <v>175</v>
      </c>
      <c r="N147" s="1"/>
      <c r="O147" s="1" t="s">
        <v>152</v>
      </c>
      <c r="P147" s="1" t="s">
        <v>1</v>
      </c>
      <c r="Q147" s="2">
        <v>30</v>
      </c>
      <c r="R147" s="1"/>
      <c r="S147" s="1" t="s">
        <v>828</v>
      </c>
      <c r="T147" s="1"/>
      <c r="U147" s="1"/>
      <c r="V147" s="1" t="s">
        <v>152</v>
      </c>
      <c r="W147" s="1" t="s">
        <v>865</v>
      </c>
      <c r="X147" s="1" t="s">
        <v>149</v>
      </c>
      <c r="Y147" s="1"/>
      <c r="Z147" s="1"/>
      <c r="AA147" s="1"/>
      <c r="AB147" s="1"/>
      <c r="AC147" s="1" t="s">
        <v>411</v>
      </c>
      <c r="AD147" s="1"/>
      <c r="AE147" s="1" t="s">
        <v>157</v>
      </c>
      <c r="AF147" s="1" t="s">
        <v>900</v>
      </c>
    </row>
    <row r="148" spans="1:32" ht="45" x14ac:dyDescent="0.25">
      <c r="A148" s="1" t="s">
        <v>174</v>
      </c>
      <c r="B148" s="1" t="s">
        <v>169</v>
      </c>
      <c r="C148" s="1" t="s">
        <v>149</v>
      </c>
      <c r="D148" s="1" t="s">
        <v>865</v>
      </c>
      <c r="E148" s="1" t="s">
        <v>817</v>
      </c>
      <c r="F148" s="1"/>
      <c r="G148" s="1" t="s">
        <v>170</v>
      </c>
      <c r="H148" s="1" t="str">
        <f>VLOOKUP(G148,'SC to SCH'!$1:$1048576,2,FALSE)</f>
        <v>Supplies</v>
      </c>
      <c r="I148" s="1"/>
      <c r="J148" s="1" t="s">
        <v>884</v>
      </c>
      <c r="K148" s="62">
        <v>43890</v>
      </c>
      <c r="L148" s="1"/>
      <c r="M148" s="1" t="s">
        <v>175</v>
      </c>
      <c r="N148" s="1"/>
      <c r="O148" s="1" t="s">
        <v>152</v>
      </c>
      <c r="P148" s="1" t="s">
        <v>1</v>
      </c>
      <c r="Q148" s="2">
        <v>354.98</v>
      </c>
      <c r="R148" s="1"/>
      <c r="S148" s="1" t="s">
        <v>828</v>
      </c>
      <c r="T148" s="1"/>
      <c r="U148" s="1"/>
      <c r="V148" s="1" t="s">
        <v>152</v>
      </c>
      <c r="W148" s="1" t="s">
        <v>865</v>
      </c>
      <c r="X148" s="1" t="s">
        <v>149</v>
      </c>
      <c r="Y148" s="1"/>
      <c r="Z148" s="1"/>
      <c r="AA148" s="1"/>
      <c r="AB148" s="1"/>
      <c r="AC148" s="1" t="s">
        <v>170</v>
      </c>
      <c r="AD148" s="1"/>
      <c r="AE148" s="1" t="s">
        <v>169</v>
      </c>
      <c r="AF148" s="1" t="s">
        <v>900</v>
      </c>
    </row>
    <row r="149" spans="1:32" ht="45" x14ac:dyDescent="0.25">
      <c r="A149" s="1" t="s">
        <v>174</v>
      </c>
      <c r="B149" s="1" t="s">
        <v>153</v>
      </c>
      <c r="C149" s="1" t="s">
        <v>149</v>
      </c>
      <c r="D149" s="1" t="s">
        <v>865</v>
      </c>
      <c r="E149" s="1" t="s">
        <v>817</v>
      </c>
      <c r="F149" s="1"/>
      <c r="G149" s="1" t="s">
        <v>167</v>
      </c>
      <c r="H149" s="1" t="str">
        <f>VLOOKUP(G149,'SC to SCH'!$1:$1048576,2,FALSE)</f>
        <v>Printing and Duplicating</v>
      </c>
      <c r="I149" s="1"/>
      <c r="J149" s="1" t="s">
        <v>868</v>
      </c>
      <c r="K149" s="62">
        <v>43890</v>
      </c>
      <c r="L149" s="1"/>
      <c r="M149" s="1" t="s">
        <v>175</v>
      </c>
      <c r="N149" s="1"/>
      <c r="O149" s="1" t="s">
        <v>152</v>
      </c>
      <c r="P149" s="1" t="s">
        <v>1</v>
      </c>
      <c r="Q149" s="2">
        <v>946</v>
      </c>
      <c r="R149" s="1"/>
      <c r="S149" s="1" t="s">
        <v>828</v>
      </c>
      <c r="T149" s="1"/>
      <c r="U149" s="1"/>
      <c r="V149" s="1" t="s">
        <v>152</v>
      </c>
      <c r="W149" s="1" t="s">
        <v>865</v>
      </c>
      <c r="X149" s="1" t="s">
        <v>149</v>
      </c>
      <c r="Y149" s="1"/>
      <c r="Z149" s="1"/>
      <c r="AA149" s="1"/>
      <c r="AB149" s="1"/>
      <c r="AC149" s="1" t="s">
        <v>167</v>
      </c>
      <c r="AD149" s="1"/>
      <c r="AE149" s="1" t="s">
        <v>153</v>
      </c>
      <c r="AF149" s="1" t="s">
        <v>900</v>
      </c>
    </row>
    <row r="150" spans="1:32" ht="45" x14ac:dyDescent="0.25">
      <c r="A150" s="1" t="s">
        <v>174</v>
      </c>
      <c r="B150" s="1" t="s">
        <v>155</v>
      </c>
      <c r="C150" s="1" t="s">
        <v>149</v>
      </c>
      <c r="D150" s="1" t="s">
        <v>865</v>
      </c>
      <c r="E150" s="1" t="s">
        <v>817</v>
      </c>
      <c r="F150" s="1"/>
      <c r="G150" s="1" t="s">
        <v>10</v>
      </c>
      <c r="H150" s="1" t="str">
        <f>VLOOKUP(G150,'SC to SCH'!$1:$1048576,2,FALSE)</f>
        <v>Fringe Benefits Allocated</v>
      </c>
      <c r="I150" s="1"/>
      <c r="J150" s="1" t="s">
        <v>869</v>
      </c>
      <c r="K150" s="62">
        <v>43890</v>
      </c>
      <c r="L150" s="1"/>
      <c r="M150" s="1" t="s">
        <v>175</v>
      </c>
      <c r="N150" s="1"/>
      <c r="O150" s="1" t="s">
        <v>152</v>
      </c>
      <c r="P150" s="1" t="s">
        <v>1</v>
      </c>
      <c r="Q150" s="2">
        <v>32493.75</v>
      </c>
      <c r="R150" s="1"/>
      <c r="S150" s="1" t="s">
        <v>828</v>
      </c>
      <c r="T150" s="1"/>
      <c r="U150" s="1"/>
      <c r="V150" s="1" t="s">
        <v>152</v>
      </c>
      <c r="W150" s="1" t="s">
        <v>865</v>
      </c>
      <c r="X150" s="1" t="s">
        <v>149</v>
      </c>
      <c r="Y150" s="1"/>
      <c r="Z150" s="1"/>
      <c r="AA150" s="1"/>
      <c r="AB150" s="1"/>
      <c r="AC150" s="1" t="s">
        <v>10</v>
      </c>
      <c r="AD150" s="1"/>
      <c r="AE150" s="1" t="s">
        <v>155</v>
      </c>
      <c r="AF150" s="1" t="s">
        <v>900</v>
      </c>
    </row>
    <row r="151" spans="1:32" ht="45" x14ac:dyDescent="0.25">
      <c r="A151" s="1" t="s">
        <v>174</v>
      </c>
      <c r="B151" s="1" t="s">
        <v>156</v>
      </c>
      <c r="C151" s="1" t="s">
        <v>149</v>
      </c>
      <c r="D151" s="1" t="s">
        <v>865</v>
      </c>
      <c r="E151" s="1" t="s">
        <v>817</v>
      </c>
      <c r="F151" s="1"/>
      <c r="G151" s="1" t="s">
        <v>383</v>
      </c>
      <c r="H151" s="1" t="str">
        <f>VLOOKUP(G151,'SC to SCH'!$1:$1048576,2,FALSE)</f>
        <v>Student Labor</v>
      </c>
      <c r="I151" s="1"/>
      <c r="J151" s="1" t="s">
        <v>899</v>
      </c>
      <c r="K151" s="62">
        <v>43890</v>
      </c>
      <c r="L151" s="1"/>
      <c r="M151" s="1" t="s">
        <v>175</v>
      </c>
      <c r="N151" s="1"/>
      <c r="O151" s="1" t="s">
        <v>152</v>
      </c>
      <c r="P151" s="1" t="s">
        <v>1</v>
      </c>
      <c r="Q151" s="2">
        <v>70.88</v>
      </c>
      <c r="R151" s="1"/>
      <c r="S151" s="1" t="s">
        <v>828</v>
      </c>
      <c r="T151" s="1"/>
      <c r="U151" s="1"/>
      <c r="V151" s="1" t="s">
        <v>152</v>
      </c>
      <c r="W151" s="1" t="s">
        <v>865</v>
      </c>
      <c r="X151" s="1" t="s">
        <v>149</v>
      </c>
      <c r="Y151" s="1"/>
      <c r="Z151" s="1"/>
      <c r="AA151" s="1"/>
      <c r="AB151" s="1"/>
      <c r="AC151" s="1" t="s">
        <v>383</v>
      </c>
      <c r="AD151" s="1"/>
      <c r="AE151" s="1" t="s">
        <v>156</v>
      </c>
      <c r="AF151" s="1" t="s">
        <v>900</v>
      </c>
    </row>
    <row r="152" spans="1:32" ht="45" x14ac:dyDescent="0.25">
      <c r="A152" s="1" t="s">
        <v>174</v>
      </c>
      <c r="B152" s="1" t="s">
        <v>156</v>
      </c>
      <c r="C152" s="1" t="s">
        <v>149</v>
      </c>
      <c r="D152" s="1" t="s">
        <v>865</v>
      </c>
      <c r="E152" s="1" t="s">
        <v>817</v>
      </c>
      <c r="F152" s="1"/>
      <c r="G152" s="1" t="s">
        <v>49</v>
      </c>
      <c r="H152" s="1" t="str">
        <f>VLOOKUP(G152,'SC to SCH'!$1:$1048576,2,FALSE)</f>
        <v>FT Staff</v>
      </c>
      <c r="I152" s="1"/>
      <c r="J152" s="1" t="s">
        <v>870</v>
      </c>
      <c r="K152" s="62">
        <v>43890</v>
      </c>
      <c r="L152" s="1"/>
      <c r="M152" s="1" t="s">
        <v>175</v>
      </c>
      <c r="N152" s="1"/>
      <c r="O152" s="1" t="s">
        <v>152</v>
      </c>
      <c r="P152" s="1" t="s">
        <v>1</v>
      </c>
      <c r="Q152" s="2">
        <v>89365.56</v>
      </c>
      <c r="R152" s="1"/>
      <c r="S152" s="1" t="s">
        <v>828</v>
      </c>
      <c r="T152" s="1"/>
      <c r="U152" s="1"/>
      <c r="V152" s="1" t="s">
        <v>152</v>
      </c>
      <c r="W152" s="1" t="s">
        <v>865</v>
      </c>
      <c r="X152" s="1" t="s">
        <v>149</v>
      </c>
      <c r="Y152" s="1"/>
      <c r="Z152" s="1"/>
      <c r="AA152" s="1"/>
      <c r="AB152" s="1"/>
      <c r="AC152" s="1" t="s">
        <v>49</v>
      </c>
      <c r="AD152" s="1"/>
      <c r="AE152" s="1" t="s">
        <v>156</v>
      </c>
      <c r="AF152" s="1" t="s">
        <v>900</v>
      </c>
    </row>
    <row r="153" spans="1:32" ht="45" x14ac:dyDescent="0.25">
      <c r="A153" s="1" t="s">
        <v>174</v>
      </c>
      <c r="B153" s="1" t="s">
        <v>156</v>
      </c>
      <c r="C153" s="1" t="s">
        <v>149</v>
      </c>
      <c r="D153" s="1" t="s">
        <v>865</v>
      </c>
      <c r="E153" s="1" t="s">
        <v>817</v>
      </c>
      <c r="F153" s="1"/>
      <c r="G153" s="1" t="s">
        <v>48</v>
      </c>
      <c r="H153" s="1" t="str">
        <f>VLOOKUP(G153,'SC to SCH'!$1:$1048576,2,FALSE)</f>
        <v>FT Staff</v>
      </c>
      <c r="I153" s="1"/>
      <c r="J153" s="1" t="s">
        <v>871</v>
      </c>
      <c r="K153" s="62">
        <v>43890</v>
      </c>
      <c r="L153" s="1"/>
      <c r="M153" s="1" t="s">
        <v>175</v>
      </c>
      <c r="N153" s="1"/>
      <c r="O153" s="1" t="s">
        <v>152</v>
      </c>
      <c r="P153" s="1" t="s">
        <v>1</v>
      </c>
      <c r="Q153" s="2">
        <v>8360.01</v>
      </c>
      <c r="R153" s="1"/>
      <c r="S153" s="1" t="s">
        <v>828</v>
      </c>
      <c r="T153" s="1"/>
      <c r="U153" s="1"/>
      <c r="V153" s="1" t="s">
        <v>152</v>
      </c>
      <c r="W153" s="1" t="s">
        <v>865</v>
      </c>
      <c r="X153" s="1" t="s">
        <v>149</v>
      </c>
      <c r="Y153" s="1"/>
      <c r="Z153" s="1"/>
      <c r="AA153" s="1"/>
      <c r="AB153" s="1"/>
      <c r="AC153" s="1" t="s">
        <v>48</v>
      </c>
      <c r="AD153" s="1"/>
      <c r="AE153" s="1" t="s">
        <v>156</v>
      </c>
      <c r="AF153" s="1" t="s">
        <v>900</v>
      </c>
    </row>
    <row r="154" spans="1:32" ht="45" x14ac:dyDescent="0.25">
      <c r="A154" s="1" t="s">
        <v>174</v>
      </c>
      <c r="B154" s="1" t="s">
        <v>157</v>
      </c>
      <c r="C154" s="1" t="s">
        <v>149</v>
      </c>
      <c r="D154" s="1" t="s">
        <v>872</v>
      </c>
      <c r="E154" s="1" t="s">
        <v>817</v>
      </c>
      <c r="F154" s="1"/>
      <c r="G154" s="1" t="s">
        <v>165</v>
      </c>
      <c r="H154" s="1" t="str">
        <f>VLOOKUP(G154,'SC to SCH'!$1:$1048576,2,FALSE)</f>
        <v>Inter-Departmental Services</v>
      </c>
      <c r="I154" s="1"/>
      <c r="J154" s="1" t="s">
        <v>873</v>
      </c>
      <c r="K154" s="62">
        <v>43890</v>
      </c>
      <c r="L154" s="1"/>
      <c r="M154" s="1" t="s">
        <v>175</v>
      </c>
      <c r="N154" s="1"/>
      <c r="O154" s="1" t="s">
        <v>152</v>
      </c>
      <c r="P154" s="1" t="s">
        <v>1</v>
      </c>
      <c r="Q154" s="2">
        <v>0.49</v>
      </c>
      <c r="R154" s="1"/>
      <c r="S154" s="1" t="s">
        <v>828</v>
      </c>
      <c r="T154" s="1"/>
      <c r="U154" s="1"/>
      <c r="V154" s="1" t="s">
        <v>152</v>
      </c>
      <c r="W154" s="1" t="s">
        <v>872</v>
      </c>
      <c r="X154" s="1" t="s">
        <v>149</v>
      </c>
      <c r="Y154" s="1"/>
      <c r="Z154" s="1"/>
      <c r="AA154" s="1"/>
      <c r="AB154" s="1"/>
      <c r="AC154" s="1" t="s">
        <v>165</v>
      </c>
      <c r="AD154" s="1"/>
      <c r="AE154" s="1" t="s">
        <v>157</v>
      </c>
      <c r="AF154" s="1" t="s">
        <v>900</v>
      </c>
    </row>
    <row r="155" spans="1:32" ht="45" x14ac:dyDescent="0.25">
      <c r="A155" s="1" t="s">
        <v>174</v>
      </c>
      <c r="B155" s="1" t="s">
        <v>169</v>
      </c>
      <c r="C155" s="1" t="s">
        <v>149</v>
      </c>
      <c r="D155" s="1" t="s">
        <v>872</v>
      </c>
      <c r="E155" s="1" t="s">
        <v>817</v>
      </c>
      <c r="F155" s="1"/>
      <c r="G155" s="1" t="s">
        <v>170</v>
      </c>
      <c r="H155" s="1" t="str">
        <f>VLOOKUP(G155,'SC to SCH'!$1:$1048576,2,FALSE)</f>
        <v>Supplies</v>
      </c>
      <c r="I155" s="1"/>
      <c r="J155" s="1" t="s">
        <v>886</v>
      </c>
      <c r="K155" s="62">
        <v>43890</v>
      </c>
      <c r="L155" s="1"/>
      <c r="M155" s="1" t="s">
        <v>175</v>
      </c>
      <c r="N155" s="1"/>
      <c r="O155" s="1" t="s">
        <v>152</v>
      </c>
      <c r="P155" s="1" t="s">
        <v>1</v>
      </c>
      <c r="Q155" s="2">
        <v>131.61000000000001</v>
      </c>
      <c r="R155" s="1"/>
      <c r="S155" s="1" t="s">
        <v>828</v>
      </c>
      <c r="T155" s="1"/>
      <c r="U155" s="1"/>
      <c r="V155" s="1" t="s">
        <v>152</v>
      </c>
      <c r="W155" s="1" t="s">
        <v>872</v>
      </c>
      <c r="X155" s="1" t="s">
        <v>149</v>
      </c>
      <c r="Y155" s="1"/>
      <c r="Z155" s="1"/>
      <c r="AA155" s="1"/>
      <c r="AB155" s="1"/>
      <c r="AC155" s="1" t="s">
        <v>170</v>
      </c>
      <c r="AD155" s="1"/>
      <c r="AE155" s="1" t="s">
        <v>169</v>
      </c>
      <c r="AF155" s="1" t="s">
        <v>900</v>
      </c>
    </row>
    <row r="156" spans="1:32" ht="45" x14ac:dyDescent="0.25">
      <c r="A156" s="1" t="s">
        <v>174</v>
      </c>
      <c r="B156" s="1" t="s">
        <v>155</v>
      </c>
      <c r="C156" s="1" t="s">
        <v>149</v>
      </c>
      <c r="D156" s="1" t="s">
        <v>872</v>
      </c>
      <c r="E156" s="1" t="s">
        <v>817</v>
      </c>
      <c r="F156" s="1"/>
      <c r="G156" s="1" t="s">
        <v>10</v>
      </c>
      <c r="H156" s="1" t="str">
        <f>VLOOKUP(G156,'SC to SCH'!$1:$1048576,2,FALSE)</f>
        <v>Fringe Benefits Allocated</v>
      </c>
      <c r="I156" s="1"/>
      <c r="J156" s="1" t="s">
        <v>874</v>
      </c>
      <c r="K156" s="62">
        <v>43890</v>
      </c>
      <c r="L156" s="1"/>
      <c r="M156" s="1" t="s">
        <v>175</v>
      </c>
      <c r="N156" s="1"/>
      <c r="O156" s="1" t="s">
        <v>152</v>
      </c>
      <c r="P156" s="1" t="s">
        <v>1</v>
      </c>
      <c r="Q156" s="2">
        <v>14969.16</v>
      </c>
      <c r="R156" s="1"/>
      <c r="S156" s="1" t="s">
        <v>828</v>
      </c>
      <c r="T156" s="1"/>
      <c r="U156" s="1"/>
      <c r="V156" s="1" t="s">
        <v>152</v>
      </c>
      <c r="W156" s="1" t="s">
        <v>872</v>
      </c>
      <c r="X156" s="1" t="s">
        <v>149</v>
      </c>
      <c r="Y156" s="1"/>
      <c r="Z156" s="1"/>
      <c r="AA156" s="1"/>
      <c r="AB156" s="1"/>
      <c r="AC156" s="1" t="s">
        <v>10</v>
      </c>
      <c r="AD156" s="1"/>
      <c r="AE156" s="1" t="s">
        <v>155</v>
      </c>
      <c r="AF156" s="1" t="s">
        <v>900</v>
      </c>
    </row>
    <row r="157" spans="1:32" ht="45" x14ac:dyDescent="0.25">
      <c r="A157" s="1" t="s">
        <v>174</v>
      </c>
      <c r="B157" s="1" t="s">
        <v>156</v>
      </c>
      <c r="C157" s="1" t="s">
        <v>149</v>
      </c>
      <c r="D157" s="1" t="s">
        <v>872</v>
      </c>
      <c r="E157" s="1" t="s">
        <v>817</v>
      </c>
      <c r="F157" s="1"/>
      <c r="G157" s="1" t="s">
        <v>49</v>
      </c>
      <c r="H157" s="1" t="str">
        <f>VLOOKUP(G157,'SC to SCH'!$1:$1048576,2,FALSE)</f>
        <v>FT Staff</v>
      </c>
      <c r="I157" s="1"/>
      <c r="J157" s="1" t="s">
        <v>875</v>
      </c>
      <c r="K157" s="62">
        <v>43890</v>
      </c>
      <c r="L157" s="1"/>
      <c r="M157" s="1" t="s">
        <v>175</v>
      </c>
      <c r="N157" s="1"/>
      <c r="O157" s="1" t="s">
        <v>152</v>
      </c>
      <c r="P157" s="1" t="s">
        <v>1</v>
      </c>
      <c r="Q157" s="2">
        <v>45020.03</v>
      </c>
      <c r="R157" s="1"/>
      <c r="S157" s="1" t="s">
        <v>828</v>
      </c>
      <c r="T157" s="1"/>
      <c r="U157" s="1"/>
      <c r="V157" s="1" t="s">
        <v>152</v>
      </c>
      <c r="W157" s="1" t="s">
        <v>872</v>
      </c>
      <c r="X157" s="1" t="s">
        <v>149</v>
      </c>
      <c r="Y157" s="1"/>
      <c r="Z157" s="1"/>
      <c r="AA157" s="1"/>
      <c r="AB157" s="1"/>
      <c r="AC157" s="1" t="s">
        <v>49</v>
      </c>
      <c r="AD157" s="1"/>
      <c r="AE157" s="1" t="s">
        <v>156</v>
      </c>
      <c r="AF157" s="1" t="s">
        <v>900</v>
      </c>
    </row>
    <row r="158" spans="1:32" ht="45" x14ac:dyDescent="0.25">
      <c r="A158" s="1" t="s">
        <v>180</v>
      </c>
      <c r="B158" s="1" t="s">
        <v>169</v>
      </c>
      <c r="C158" s="1" t="s">
        <v>149</v>
      </c>
      <c r="D158" s="1" t="s">
        <v>872</v>
      </c>
      <c r="E158" s="1" t="s">
        <v>817</v>
      </c>
      <c r="F158" s="1"/>
      <c r="G158" s="1" t="s">
        <v>173</v>
      </c>
      <c r="H158" s="1" t="str">
        <f>VLOOKUP(G158,'SC to SCH'!$1:$1048576,2,FALSE)</f>
        <v>Supplies</v>
      </c>
      <c r="I158" s="1"/>
      <c r="J158" s="1" t="s">
        <v>905</v>
      </c>
      <c r="K158" s="62">
        <v>43861</v>
      </c>
      <c r="L158" s="1"/>
      <c r="M158" s="1" t="s">
        <v>181</v>
      </c>
      <c r="N158" s="1"/>
      <c r="O158" s="1" t="s">
        <v>152</v>
      </c>
      <c r="P158" s="1" t="s">
        <v>1</v>
      </c>
      <c r="Q158" s="2">
        <v>85.45</v>
      </c>
      <c r="R158" s="1"/>
      <c r="S158" s="1" t="s">
        <v>828</v>
      </c>
      <c r="T158" s="1"/>
      <c r="U158" s="1"/>
      <c r="V158" s="1" t="s">
        <v>152</v>
      </c>
      <c r="W158" s="1" t="s">
        <v>872</v>
      </c>
      <c r="X158" s="1" t="s">
        <v>149</v>
      </c>
      <c r="Y158" s="1"/>
      <c r="Z158" s="1"/>
      <c r="AA158" s="1"/>
      <c r="AB158" s="1"/>
      <c r="AC158" s="1" t="s">
        <v>173</v>
      </c>
      <c r="AD158" s="1"/>
      <c r="AE158" s="1" t="s">
        <v>169</v>
      </c>
      <c r="AF158" s="1" t="s">
        <v>906</v>
      </c>
    </row>
    <row r="159" spans="1:32" ht="45" x14ac:dyDescent="0.25">
      <c r="A159" s="1" t="s">
        <v>180</v>
      </c>
      <c r="B159" s="1" t="s">
        <v>169</v>
      </c>
      <c r="C159" s="1" t="s">
        <v>149</v>
      </c>
      <c r="D159" s="1" t="s">
        <v>872</v>
      </c>
      <c r="E159" s="1" t="s">
        <v>817</v>
      </c>
      <c r="F159" s="1"/>
      <c r="G159" s="1" t="s">
        <v>170</v>
      </c>
      <c r="H159" s="1" t="str">
        <f>VLOOKUP(G159,'SC to SCH'!$1:$1048576,2,FALSE)</f>
        <v>Supplies</v>
      </c>
      <c r="I159" s="1"/>
      <c r="J159" s="1" t="s">
        <v>886</v>
      </c>
      <c r="K159" s="62">
        <v>43861</v>
      </c>
      <c r="L159" s="1"/>
      <c r="M159" s="1" t="s">
        <v>181</v>
      </c>
      <c r="N159" s="1"/>
      <c r="O159" s="1" t="s">
        <v>152</v>
      </c>
      <c r="P159" s="1" t="s">
        <v>1</v>
      </c>
      <c r="Q159" s="2">
        <v>14</v>
      </c>
      <c r="R159" s="1"/>
      <c r="S159" s="1" t="s">
        <v>828</v>
      </c>
      <c r="T159" s="1"/>
      <c r="U159" s="1"/>
      <c r="V159" s="1" t="s">
        <v>152</v>
      </c>
      <c r="W159" s="1" t="s">
        <v>872</v>
      </c>
      <c r="X159" s="1" t="s">
        <v>149</v>
      </c>
      <c r="Y159" s="1"/>
      <c r="Z159" s="1"/>
      <c r="AA159" s="1"/>
      <c r="AB159" s="1"/>
      <c r="AC159" s="1" t="s">
        <v>170</v>
      </c>
      <c r="AD159" s="1"/>
      <c r="AE159" s="1" t="s">
        <v>169</v>
      </c>
      <c r="AF159" s="1" t="s">
        <v>906</v>
      </c>
    </row>
    <row r="160" spans="1:32" ht="45" x14ac:dyDescent="0.25">
      <c r="A160" s="1" t="s">
        <v>180</v>
      </c>
      <c r="B160" s="1" t="s">
        <v>155</v>
      </c>
      <c r="C160" s="1" t="s">
        <v>149</v>
      </c>
      <c r="D160" s="1" t="s">
        <v>872</v>
      </c>
      <c r="E160" s="1" t="s">
        <v>817</v>
      </c>
      <c r="F160" s="1"/>
      <c r="G160" s="1" t="s">
        <v>10</v>
      </c>
      <c r="H160" s="1" t="str">
        <f>VLOOKUP(G160,'SC to SCH'!$1:$1048576,2,FALSE)</f>
        <v>Fringe Benefits Allocated</v>
      </c>
      <c r="I160" s="1"/>
      <c r="J160" s="1" t="s">
        <v>874</v>
      </c>
      <c r="K160" s="62">
        <v>43861</v>
      </c>
      <c r="L160" s="1"/>
      <c r="M160" s="1" t="s">
        <v>181</v>
      </c>
      <c r="N160" s="1"/>
      <c r="O160" s="1" t="s">
        <v>152</v>
      </c>
      <c r="P160" s="1" t="s">
        <v>1</v>
      </c>
      <c r="Q160" s="2">
        <v>14631.24</v>
      </c>
      <c r="R160" s="1"/>
      <c r="S160" s="1" t="s">
        <v>828</v>
      </c>
      <c r="T160" s="1"/>
      <c r="U160" s="1"/>
      <c r="V160" s="1" t="s">
        <v>152</v>
      </c>
      <c r="W160" s="1" t="s">
        <v>872</v>
      </c>
      <c r="X160" s="1" t="s">
        <v>149</v>
      </c>
      <c r="Y160" s="1"/>
      <c r="Z160" s="1"/>
      <c r="AA160" s="1"/>
      <c r="AB160" s="1"/>
      <c r="AC160" s="1" t="s">
        <v>10</v>
      </c>
      <c r="AD160" s="1"/>
      <c r="AE160" s="1" t="s">
        <v>155</v>
      </c>
      <c r="AF160" s="1" t="s">
        <v>906</v>
      </c>
    </row>
    <row r="161" spans="1:32" ht="45" x14ac:dyDescent="0.25">
      <c r="A161" s="1" t="s">
        <v>180</v>
      </c>
      <c r="B161" s="1" t="s">
        <v>156</v>
      </c>
      <c r="C161" s="1" t="s">
        <v>149</v>
      </c>
      <c r="D161" s="1" t="s">
        <v>872</v>
      </c>
      <c r="E161" s="1" t="s">
        <v>817</v>
      </c>
      <c r="F161" s="1"/>
      <c r="G161" s="1" t="s">
        <v>49</v>
      </c>
      <c r="H161" s="1" t="str">
        <f>VLOOKUP(G161,'SC to SCH'!$1:$1048576,2,FALSE)</f>
        <v>FT Staff</v>
      </c>
      <c r="I161" s="1"/>
      <c r="J161" s="1" t="s">
        <v>875</v>
      </c>
      <c r="K161" s="62">
        <v>43861</v>
      </c>
      <c r="L161" s="1"/>
      <c r="M161" s="1" t="s">
        <v>181</v>
      </c>
      <c r="N161" s="1"/>
      <c r="O161" s="1" t="s">
        <v>152</v>
      </c>
      <c r="P161" s="1" t="s">
        <v>1</v>
      </c>
      <c r="Q161" s="2">
        <v>44003.73</v>
      </c>
      <c r="R161" s="1"/>
      <c r="S161" s="1" t="s">
        <v>828</v>
      </c>
      <c r="T161" s="1"/>
      <c r="U161" s="1"/>
      <c r="V161" s="1" t="s">
        <v>152</v>
      </c>
      <c r="W161" s="1" t="s">
        <v>872</v>
      </c>
      <c r="X161" s="1" t="s">
        <v>149</v>
      </c>
      <c r="Y161" s="1"/>
      <c r="Z161" s="1"/>
      <c r="AA161" s="1"/>
      <c r="AB161" s="1"/>
      <c r="AC161" s="1" t="s">
        <v>49</v>
      </c>
      <c r="AD161" s="1"/>
      <c r="AE161" s="1" t="s">
        <v>156</v>
      </c>
      <c r="AF161" s="1" t="s">
        <v>906</v>
      </c>
    </row>
    <row r="162" spans="1:32" ht="45" x14ac:dyDescent="0.25">
      <c r="A162" s="1" t="s">
        <v>180</v>
      </c>
      <c r="B162" s="1" t="s">
        <v>155</v>
      </c>
      <c r="C162" s="1" t="s">
        <v>149</v>
      </c>
      <c r="D162" s="1" t="s">
        <v>826</v>
      </c>
      <c r="E162" s="1" t="s">
        <v>817</v>
      </c>
      <c r="F162" s="1"/>
      <c r="G162" s="1" t="s">
        <v>10</v>
      </c>
      <c r="H162" s="1" t="str">
        <f>VLOOKUP(G162,'SC to SCH'!$1:$1048576,2,FALSE)</f>
        <v>Fringe Benefits Allocated</v>
      </c>
      <c r="I162" s="1"/>
      <c r="J162" s="1" t="s">
        <v>830</v>
      </c>
      <c r="K162" s="62">
        <v>43861</v>
      </c>
      <c r="L162" s="1"/>
      <c r="M162" s="1" t="s">
        <v>181</v>
      </c>
      <c r="N162" s="1"/>
      <c r="O162" s="1" t="s">
        <v>152</v>
      </c>
      <c r="P162" s="1" t="s">
        <v>1</v>
      </c>
      <c r="Q162" s="2">
        <v>6657</v>
      </c>
      <c r="R162" s="1"/>
      <c r="S162" s="1" t="s">
        <v>828</v>
      </c>
      <c r="T162" s="1"/>
      <c r="U162" s="1"/>
      <c r="V162" s="1" t="s">
        <v>152</v>
      </c>
      <c r="W162" s="1" t="s">
        <v>826</v>
      </c>
      <c r="X162" s="1" t="s">
        <v>149</v>
      </c>
      <c r="Y162" s="1"/>
      <c r="Z162" s="1"/>
      <c r="AA162" s="1"/>
      <c r="AB162" s="1"/>
      <c r="AC162" s="1" t="s">
        <v>10</v>
      </c>
      <c r="AD162" s="1"/>
      <c r="AE162" s="1" t="s">
        <v>155</v>
      </c>
      <c r="AF162" s="1" t="s">
        <v>906</v>
      </c>
    </row>
    <row r="163" spans="1:32" ht="45" x14ac:dyDescent="0.25">
      <c r="A163" s="1" t="s">
        <v>180</v>
      </c>
      <c r="B163" s="1" t="s">
        <v>156</v>
      </c>
      <c r="C163" s="1" t="s">
        <v>149</v>
      </c>
      <c r="D163" s="1" t="s">
        <v>826</v>
      </c>
      <c r="E163" s="1" t="s">
        <v>817</v>
      </c>
      <c r="F163" s="1"/>
      <c r="G163" s="1" t="s">
        <v>240</v>
      </c>
      <c r="H163" s="1" t="str">
        <f>VLOOKUP(G163,'SC to SCH'!$1:$1048576,2,FALSE)</f>
        <v>PT Staff</v>
      </c>
      <c r="I163" s="1"/>
      <c r="J163" s="1" t="s">
        <v>831</v>
      </c>
      <c r="K163" s="62">
        <v>43861</v>
      </c>
      <c r="L163" s="1"/>
      <c r="M163" s="1" t="s">
        <v>181</v>
      </c>
      <c r="N163" s="1"/>
      <c r="O163" s="1" t="s">
        <v>152</v>
      </c>
      <c r="P163" s="1" t="s">
        <v>1</v>
      </c>
      <c r="Q163" s="2">
        <v>1912.52</v>
      </c>
      <c r="R163" s="1"/>
      <c r="S163" s="1" t="s">
        <v>828</v>
      </c>
      <c r="T163" s="1"/>
      <c r="U163" s="1"/>
      <c r="V163" s="1" t="s">
        <v>152</v>
      </c>
      <c r="W163" s="1" t="s">
        <v>826</v>
      </c>
      <c r="X163" s="1" t="s">
        <v>149</v>
      </c>
      <c r="Y163" s="1"/>
      <c r="Z163" s="1"/>
      <c r="AA163" s="1"/>
      <c r="AB163" s="1"/>
      <c r="AC163" s="1" t="s">
        <v>240</v>
      </c>
      <c r="AD163" s="1"/>
      <c r="AE163" s="1" t="s">
        <v>156</v>
      </c>
      <c r="AF163" s="1" t="s">
        <v>906</v>
      </c>
    </row>
    <row r="164" spans="1:32" ht="45" x14ac:dyDescent="0.25">
      <c r="A164" s="1" t="s">
        <v>180</v>
      </c>
      <c r="B164" s="1" t="s">
        <v>156</v>
      </c>
      <c r="C164" s="1" t="s">
        <v>149</v>
      </c>
      <c r="D164" s="1" t="s">
        <v>826</v>
      </c>
      <c r="E164" s="1" t="s">
        <v>817</v>
      </c>
      <c r="F164" s="1"/>
      <c r="G164" s="1" t="s">
        <v>49</v>
      </c>
      <c r="H164" s="1" t="str">
        <f>VLOOKUP(G164,'SC to SCH'!$1:$1048576,2,FALSE)</f>
        <v>FT Staff</v>
      </c>
      <c r="I164" s="1"/>
      <c r="J164" s="1" t="s">
        <v>832</v>
      </c>
      <c r="K164" s="62">
        <v>43861</v>
      </c>
      <c r="L164" s="1"/>
      <c r="M164" s="1" t="s">
        <v>181</v>
      </c>
      <c r="N164" s="1"/>
      <c r="O164" s="1" t="s">
        <v>152</v>
      </c>
      <c r="P164" s="1" t="s">
        <v>1</v>
      </c>
      <c r="Q164" s="2">
        <v>19115.07</v>
      </c>
      <c r="R164" s="1"/>
      <c r="S164" s="1" t="s">
        <v>828</v>
      </c>
      <c r="T164" s="1"/>
      <c r="U164" s="1"/>
      <c r="V164" s="1" t="s">
        <v>152</v>
      </c>
      <c r="W164" s="1" t="s">
        <v>826</v>
      </c>
      <c r="X164" s="1" t="s">
        <v>149</v>
      </c>
      <c r="Y164" s="1"/>
      <c r="Z164" s="1"/>
      <c r="AA164" s="1"/>
      <c r="AB164" s="1"/>
      <c r="AC164" s="1" t="s">
        <v>49</v>
      </c>
      <c r="AD164" s="1"/>
      <c r="AE164" s="1" t="s">
        <v>156</v>
      </c>
      <c r="AF164" s="1" t="s">
        <v>906</v>
      </c>
    </row>
    <row r="165" spans="1:32" ht="45" x14ac:dyDescent="0.25">
      <c r="A165" s="1" t="s">
        <v>180</v>
      </c>
      <c r="B165" s="1" t="s">
        <v>155</v>
      </c>
      <c r="C165" s="1" t="s">
        <v>149</v>
      </c>
      <c r="D165" s="1" t="s">
        <v>833</v>
      </c>
      <c r="E165" s="1" t="s">
        <v>817</v>
      </c>
      <c r="F165" s="1"/>
      <c r="G165" s="1" t="s">
        <v>10</v>
      </c>
      <c r="H165" s="1" t="str">
        <f>VLOOKUP(G165,'SC to SCH'!$1:$1048576,2,FALSE)</f>
        <v>Fringe Benefits Allocated</v>
      </c>
      <c r="I165" s="1"/>
      <c r="J165" s="1" t="s">
        <v>835</v>
      </c>
      <c r="K165" s="62">
        <v>43861</v>
      </c>
      <c r="L165" s="1"/>
      <c r="M165" s="1" t="s">
        <v>181</v>
      </c>
      <c r="N165" s="1"/>
      <c r="O165" s="1" t="s">
        <v>152</v>
      </c>
      <c r="P165" s="1" t="s">
        <v>1</v>
      </c>
      <c r="Q165" s="2">
        <v>11060.12</v>
      </c>
      <c r="R165" s="1"/>
      <c r="S165" s="1" t="s">
        <v>828</v>
      </c>
      <c r="T165" s="1"/>
      <c r="U165" s="1"/>
      <c r="V165" s="1" t="s">
        <v>152</v>
      </c>
      <c r="W165" s="1" t="s">
        <v>833</v>
      </c>
      <c r="X165" s="1" t="s">
        <v>149</v>
      </c>
      <c r="Y165" s="1"/>
      <c r="Z165" s="1"/>
      <c r="AA165" s="1"/>
      <c r="AB165" s="1"/>
      <c r="AC165" s="1" t="s">
        <v>10</v>
      </c>
      <c r="AD165" s="1"/>
      <c r="AE165" s="1" t="s">
        <v>155</v>
      </c>
      <c r="AF165" s="1" t="s">
        <v>906</v>
      </c>
    </row>
    <row r="166" spans="1:32" ht="45" x14ac:dyDescent="0.25">
      <c r="A166" s="1" t="s">
        <v>180</v>
      </c>
      <c r="B166" s="1" t="s">
        <v>156</v>
      </c>
      <c r="C166" s="1" t="s">
        <v>149</v>
      </c>
      <c r="D166" s="1" t="s">
        <v>833</v>
      </c>
      <c r="E166" s="1" t="s">
        <v>817</v>
      </c>
      <c r="F166" s="1"/>
      <c r="G166" s="1" t="s">
        <v>49</v>
      </c>
      <c r="H166" s="1" t="str">
        <f>VLOOKUP(G166,'SC to SCH'!$1:$1048576,2,FALSE)</f>
        <v>FT Staff</v>
      </c>
      <c r="I166" s="1"/>
      <c r="J166" s="1" t="s">
        <v>836</v>
      </c>
      <c r="K166" s="62">
        <v>43861</v>
      </c>
      <c r="L166" s="1"/>
      <c r="M166" s="1" t="s">
        <v>181</v>
      </c>
      <c r="N166" s="1"/>
      <c r="O166" s="1" t="s">
        <v>152</v>
      </c>
      <c r="P166" s="1" t="s">
        <v>1</v>
      </c>
      <c r="Q166" s="2">
        <v>33263.519999999997</v>
      </c>
      <c r="R166" s="1"/>
      <c r="S166" s="1" t="s">
        <v>828</v>
      </c>
      <c r="T166" s="1"/>
      <c r="U166" s="1"/>
      <c r="V166" s="1" t="s">
        <v>152</v>
      </c>
      <c r="W166" s="1" t="s">
        <v>833</v>
      </c>
      <c r="X166" s="1" t="s">
        <v>149</v>
      </c>
      <c r="Y166" s="1"/>
      <c r="Z166" s="1"/>
      <c r="AA166" s="1"/>
      <c r="AB166" s="1"/>
      <c r="AC166" s="1" t="s">
        <v>49</v>
      </c>
      <c r="AD166" s="1"/>
      <c r="AE166" s="1" t="s">
        <v>156</v>
      </c>
      <c r="AF166" s="1" t="s">
        <v>906</v>
      </c>
    </row>
    <row r="167" spans="1:32" ht="45" x14ac:dyDescent="0.25">
      <c r="A167" s="1" t="s">
        <v>180</v>
      </c>
      <c r="B167" s="1" t="s">
        <v>816</v>
      </c>
      <c r="C167" s="1" t="s">
        <v>149</v>
      </c>
      <c r="D167" s="1" t="s">
        <v>838</v>
      </c>
      <c r="E167" s="1" t="s">
        <v>817</v>
      </c>
      <c r="F167" s="1"/>
      <c r="G167" s="1"/>
      <c r="H167" s="1" t="s">
        <v>21</v>
      </c>
      <c r="I167" s="1" t="s">
        <v>839</v>
      </c>
      <c r="J167" s="1" t="s">
        <v>840</v>
      </c>
      <c r="K167" s="62">
        <v>43861</v>
      </c>
      <c r="L167" s="1"/>
      <c r="M167" s="1" t="s">
        <v>181</v>
      </c>
      <c r="N167" s="1"/>
      <c r="O167" s="1" t="s">
        <v>152</v>
      </c>
      <c r="P167" s="1" t="s">
        <v>1</v>
      </c>
      <c r="Q167" s="2">
        <v>-18849.25</v>
      </c>
      <c r="R167" s="1"/>
      <c r="S167" s="1" t="s">
        <v>828</v>
      </c>
      <c r="T167" s="1"/>
      <c r="U167" s="1"/>
      <c r="V167" s="1" t="s">
        <v>152</v>
      </c>
      <c r="W167" s="1" t="s">
        <v>838</v>
      </c>
      <c r="X167" s="1" t="s">
        <v>149</v>
      </c>
      <c r="Y167" s="1"/>
      <c r="Z167" s="1"/>
      <c r="AA167" s="1"/>
      <c r="AB167" s="1"/>
      <c r="AC167" s="1"/>
      <c r="AD167" s="1" t="s">
        <v>839</v>
      </c>
      <c r="AE167" s="1" t="s">
        <v>816</v>
      </c>
      <c r="AF167" s="1" t="s">
        <v>906</v>
      </c>
    </row>
    <row r="168" spans="1:32" ht="45" x14ac:dyDescent="0.25">
      <c r="A168" s="1" t="s">
        <v>180</v>
      </c>
      <c r="B168" s="1" t="s">
        <v>819</v>
      </c>
      <c r="C168" s="1" t="s">
        <v>149</v>
      </c>
      <c r="D168" s="1" t="s">
        <v>838</v>
      </c>
      <c r="E168" s="1" t="s">
        <v>817</v>
      </c>
      <c r="F168" s="1"/>
      <c r="G168" s="1" t="s">
        <v>577</v>
      </c>
      <c r="H168" s="1" t="str">
        <f>VLOOKUP(G168,'SC to SCH'!$1:$1048576,2,FALSE)</f>
        <v>Equipment Maintenance</v>
      </c>
      <c r="I168" s="1"/>
      <c r="J168" s="1" t="s">
        <v>877</v>
      </c>
      <c r="K168" s="62">
        <v>43861</v>
      </c>
      <c r="L168" s="1"/>
      <c r="M168" s="1" t="s">
        <v>181</v>
      </c>
      <c r="N168" s="1"/>
      <c r="O168" s="1" t="s">
        <v>152</v>
      </c>
      <c r="P168" s="1" t="s">
        <v>1</v>
      </c>
      <c r="Q168" s="2">
        <v>230</v>
      </c>
      <c r="R168" s="1"/>
      <c r="S168" s="1" t="s">
        <v>828</v>
      </c>
      <c r="T168" s="1"/>
      <c r="U168" s="1"/>
      <c r="V168" s="1" t="s">
        <v>152</v>
      </c>
      <c r="W168" s="1" t="s">
        <v>838</v>
      </c>
      <c r="X168" s="1" t="s">
        <v>149</v>
      </c>
      <c r="Y168" s="1"/>
      <c r="Z168" s="1"/>
      <c r="AA168" s="1"/>
      <c r="AB168" s="1"/>
      <c r="AC168" s="1" t="s">
        <v>577</v>
      </c>
      <c r="AD168" s="1"/>
      <c r="AE168" s="1" t="s">
        <v>819</v>
      </c>
      <c r="AF168" s="1" t="s">
        <v>906</v>
      </c>
    </row>
    <row r="169" spans="1:32" ht="45" x14ac:dyDescent="0.25">
      <c r="A169" s="1" t="s">
        <v>180</v>
      </c>
      <c r="B169" s="1" t="s">
        <v>178</v>
      </c>
      <c r="C169" s="1" t="s">
        <v>149</v>
      </c>
      <c r="D169" s="1" t="s">
        <v>838</v>
      </c>
      <c r="E169" s="1" t="s">
        <v>817</v>
      </c>
      <c r="F169" s="1"/>
      <c r="G169" s="1" t="s">
        <v>179</v>
      </c>
      <c r="H169" s="1" t="str">
        <f>VLOOKUP(G169,'SC to SCH'!$1:$1048576,2,FALSE)</f>
        <v>Furniture and Equipment</v>
      </c>
      <c r="I169" s="1"/>
      <c r="J169" s="1" t="s">
        <v>842</v>
      </c>
      <c r="K169" s="62">
        <v>43861</v>
      </c>
      <c r="L169" s="1"/>
      <c r="M169" s="1" t="s">
        <v>181</v>
      </c>
      <c r="N169" s="1"/>
      <c r="O169" s="1" t="s">
        <v>152</v>
      </c>
      <c r="P169" s="1" t="s">
        <v>1</v>
      </c>
      <c r="Q169" s="2">
        <v>2606.37</v>
      </c>
      <c r="R169" s="1"/>
      <c r="S169" s="1" t="s">
        <v>828</v>
      </c>
      <c r="T169" s="1"/>
      <c r="U169" s="1"/>
      <c r="V169" s="1" t="s">
        <v>152</v>
      </c>
      <c r="W169" s="1" t="s">
        <v>838</v>
      </c>
      <c r="X169" s="1" t="s">
        <v>149</v>
      </c>
      <c r="Y169" s="1"/>
      <c r="Z169" s="1"/>
      <c r="AA169" s="1"/>
      <c r="AB169" s="1"/>
      <c r="AC169" s="1" t="s">
        <v>179</v>
      </c>
      <c r="AD169" s="1"/>
      <c r="AE169" s="1" t="s">
        <v>178</v>
      </c>
      <c r="AF169" s="1" t="s">
        <v>906</v>
      </c>
    </row>
    <row r="170" spans="1:32" ht="45" x14ac:dyDescent="0.25">
      <c r="A170" s="1" t="s">
        <v>180</v>
      </c>
      <c r="B170" s="1" t="s">
        <v>169</v>
      </c>
      <c r="C170" s="1" t="s">
        <v>149</v>
      </c>
      <c r="D170" s="1" t="s">
        <v>838</v>
      </c>
      <c r="E170" s="1" t="s">
        <v>817</v>
      </c>
      <c r="F170" s="1"/>
      <c r="G170" s="1" t="s">
        <v>173</v>
      </c>
      <c r="H170" s="1" t="str">
        <f>VLOOKUP(G170,'SC to SCH'!$1:$1048576,2,FALSE)</f>
        <v>Supplies</v>
      </c>
      <c r="I170" s="1"/>
      <c r="J170" s="1" t="s">
        <v>843</v>
      </c>
      <c r="K170" s="62">
        <v>43861</v>
      </c>
      <c r="L170" s="1"/>
      <c r="M170" s="1" t="s">
        <v>181</v>
      </c>
      <c r="N170" s="1"/>
      <c r="O170" s="1" t="s">
        <v>152</v>
      </c>
      <c r="P170" s="1" t="s">
        <v>1</v>
      </c>
      <c r="Q170" s="2">
        <v>531.54</v>
      </c>
      <c r="R170" s="1"/>
      <c r="S170" s="1" t="s">
        <v>828</v>
      </c>
      <c r="T170" s="1"/>
      <c r="U170" s="1"/>
      <c r="V170" s="1" t="s">
        <v>152</v>
      </c>
      <c r="W170" s="1" t="s">
        <v>838</v>
      </c>
      <c r="X170" s="1" t="s">
        <v>149</v>
      </c>
      <c r="Y170" s="1"/>
      <c r="Z170" s="1"/>
      <c r="AA170" s="1"/>
      <c r="AB170" s="1"/>
      <c r="AC170" s="1" t="s">
        <v>173</v>
      </c>
      <c r="AD170" s="1"/>
      <c r="AE170" s="1" t="s">
        <v>169</v>
      </c>
      <c r="AF170" s="1" t="s">
        <v>906</v>
      </c>
    </row>
    <row r="171" spans="1:32" ht="45" x14ac:dyDescent="0.25">
      <c r="A171" s="1" t="s">
        <v>180</v>
      </c>
      <c r="B171" s="1" t="s">
        <v>153</v>
      </c>
      <c r="C171" s="1" t="s">
        <v>149</v>
      </c>
      <c r="D171" s="1" t="s">
        <v>838</v>
      </c>
      <c r="E171" s="1" t="s">
        <v>817</v>
      </c>
      <c r="F171" s="1"/>
      <c r="G171" s="1" t="s">
        <v>154</v>
      </c>
      <c r="H171" s="1" t="str">
        <f>VLOOKUP(G171,'SC to SCH'!$1:$1048576,2,FALSE)</f>
        <v>Printing and Duplicating</v>
      </c>
      <c r="I171" s="1"/>
      <c r="J171" s="1" t="s">
        <v>844</v>
      </c>
      <c r="K171" s="62">
        <v>43861</v>
      </c>
      <c r="L171" s="1"/>
      <c r="M171" s="1" t="s">
        <v>181</v>
      </c>
      <c r="N171" s="1"/>
      <c r="O171" s="1" t="s">
        <v>152</v>
      </c>
      <c r="P171" s="1" t="s">
        <v>1</v>
      </c>
      <c r="Q171" s="2">
        <v>785.61</v>
      </c>
      <c r="R171" s="1"/>
      <c r="S171" s="1" t="s">
        <v>828</v>
      </c>
      <c r="T171" s="1"/>
      <c r="U171" s="1"/>
      <c r="V171" s="1" t="s">
        <v>152</v>
      </c>
      <c r="W171" s="1" t="s">
        <v>838</v>
      </c>
      <c r="X171" s="1" t="s">
        <v>149</v>
      </c>
      <c r="Y171" s="1"/>
      <c r="Z171" s="1"/>
      <c r="AA171" s="1"/>
      <c r="AB171" s="1"/>
      <c r="AC171" s="1" t="s">
        <v>154</v>
      </c>
      <c r="AD171" s="1"/>
      <c r="AE171" s="1" t="s">
        <v>153</v>
      </c>
      <c r="AF171" s="1" t="s">
        <v>906</v>
      </c>
    </row>
    <row r="172" spans="1:32" ht="45" x14ac:dyDescent="0.25">
      <c r="A172" s="1" t="s">
        <v>180</v>
      </c>
      <c r="B172" s="1" t="s">
        <v>163</v>
      </c>
      <c r="C172" s="1" t="s">
        <v>149</v>
      </c>
      <c r="D172" s="1" t="s">
        <v>838</v>
      </c>
      <c r="E172" s="1" t="s">
        <v>817</v>
      </c>
      <c r="F172" s="1"/>
      <c r="G172" s="1" t="s">
        <v>164</v>
      </c>
      <c r="H172" s="1" t="str">
        <f>VLOOKUP(G172,'SC to SCH'!$1:$1048576,2,FALSE)</f>
        <v>Domestic Travel</v>
      </c>
      <c r="I172" s="1"/>
      <c r="J172" s="1" t="s">
        <v>907</v>
      </c>
      <c r="K172" s="62">
        <v>43861</v>
      </c>
      <c r="L172" s="1"/>
      <c r="M172" s="1" t="s">
        <v>181</v>
      </c>
      <c r="N172" s="1"/>
      <c r="O172" s="1" t="s">
        <v>152</v>
      </c>
      <c r="P172" s="1" t="s">
        <v>1</v>
      </c>
      <c r="Q172" s="2">
        <v>22</v>
      </c>
      <c r="R172" s="1"/>
      <c r="S172" s="1" t="s">
        <v>828</v>
      </c>
      <c r="T172" s="1"/>
      <c r="U172" s="1"/>
      <c r="V172" s="1" t="s">
        <v>152</v>
      </c>
      <c r="W172" s="1" t="s">
        <v>838</v>
      </c>
      <c r="X172" s="1" t="s">
        <v>149</v>
      </c>
      <c r="Y172" s="1"/>
      <c r="Z172" s="1"/>
      <c r="AA172" s="1"/>
      <c r="AB172" s="1"/>
      <c r="AC172" s="1" t="s">
        <v>164</v>
      </c>
      <c r="AD172" s="1"/>
      <c r="AE172" s="1" t="s">
        <v>163</v>
      </c>
      <c r="AF172" s="1" t="s">
        <v>906</v>
      </c>
    </row>
    <row r="173" spans="1:32" ht="45" x14ac:dyDescent="0.25">
      <c r="A173" s="1" t="s">
        <v>180</v>
      </c>
      <c r="B173" s="1" t="s">
        <v>163</v>
      </c>
      <c r="C173" s="1" t="s">
        <v>149</v>
      </c>
      <c r="D173" s="1" t="s">
        <v>838</v>
      </c>
      <c r="E173" s="1" t="s">
        <v>817</v>
      </c>
      <c r="F173" s="1"/>
      <c r="G173" s="1" t="s">
        <v>164</v>
      </c>
      <c r="H173" s="1" t="str">
        <f>VLOOKUP(G173,'SC to SCH'!$1:$1048576,2,FALSE)</f>
        <v>Domestic Travel</v>
      </c>
      <c r="I173" s="1"/>
      <c r="J173" s="1" t="s">
        <v>908</v>
      </c>
      <c r="K173" s="62">
        <v>43861</v>
      </c>
      <c r="L173" s="1"/>
      <c r="M173" s="1" t="s">
        <v>181</v>
      </c>
      <c r="N173" s="1"/>
      <c r="O173" s="1" t="s">
        <v>152</v>
      </c>
      <c r="P173" s="1" t="s">
        <v>1</v>
      </c>
      <c r="Q173" s="2">
        <v>284.98</v>
      </c>
      <c r="R173" s="1"/>
      <c r="S173" s="1" t="s">
        <v>828</v>
      </c>
      <c r="T173" s="1"/>
      <c r="U173" s="1"/>
      <c r="V173" s="1" t="s">
        <v>152</v>
      </c>
      <c r="W173" s="1" t="s">
        <v>838</v>
      </c>
      <c r="X173" s="1" t="s">
        <v>149</v>
      </c>
      <c r="Y173" s="1"/>
      <c r="Z173" s="1"/>
      <c r="AA173" s="1"/>
      <c r="AB173" s="1"/>
      <c r="AC173" s="1" t="s">
        <v>164</v>
      </c>
      <c r="AD173" s="1"/>
      <c r="AE173" s="1" t="s">
        <v>163</v>
      </c>
      <c r="AF173" s="1" t="s">
        <v>906</v>
      </c>
    </row>
    <row r="174" spans="1:32" ht="45" x14ac:dyDescent="0.25">
      <c r="A174" s="1" t="s">
        <v>180</v>
      </c>
      <c r="B174" s="1" t="s">
        <v>176</v>
      </c>
      <c r="C174" s="1" t="s">
        <v>149</v>
      </c>
      <c r="D174" s="1" t="s">
        <v>838</v>
      </c>
      <c r="E174" s="1" t="s">
        <v>817</v>
      </c>
      <c r="F174" s="1"/>
      <c r="G174" s="1" t="s">
        <v>182</v>
      </c>
      <c r="H174" s="1" t="str">
        <f>VLOOKUP(G174,'SC to SCH'!$1:$1048576,2,FALSE)</f>
        <v>Local Business</v>
      </c>
      <c r="I174" s="1"/>
      <c r="J174" s="1" t="s">
        <v>845</v>
      </c>
      <c r="K174" s="62">
        <v>43861</v>
      </c>
      <c r="L174" s="1"/>
      <c r="M174" s="1" t="s">
        <v>181</v>
      </c>
      <c r="N174" s="1"/>
      <c r="O174" s="1" t="s">
        <v>152</v>
      </c>
      <c r="P174" s="1" t="s">
        <v>1</v>
      </c>
      <c r="Q174" s="2">
        <v>7802.11</v>
      </c>
      <c r="R174" s="1"/>
      <c r="S174" s="1" t="s">
        <v>828</v>
      </c>
      <c r="T174" s="1"/>
      <c r="U174" s="1"/>
      <c r="V174" s="1" t="s">
        <v>152</v>
      </c>
      <c r="W174" s="1" t="s">
        <v>838</v>
      </c>
      <c r="X174" s="1" t="s">
        <v>149</v>
      </c>
      <c r="Y174" s="1"/>
      <c r="Z174" s="1"/>
      <c r="AA174" s="1"/>
      <c r="AB174" s="1"/>
      <c r="AC174" s="1" t="s">
        <v>182</v>
      </c>
      <c r="AD174" s="1"/>
      <c r="AE174" s="1" t="s">
        <v>176</v>
      </c>
      <c r="AF174" s="1" t="s">
        <v>906</v>
      </c>
    </row>
    <row r="175" spans="1:32" ht="45" x14ac:dyDescent="0.25">
      <c r="A175" s="1" t="s">
        <v>180</v>
      </c>
      <c r="B175" s="1" t="s">
        <v>228</v>
      </c>
      <c r="C175" s="1" t="s">
        <v>149</v>
      </c>
      <c r="D175" s="1" t="s">
        <v>838</v>
      </c>
      <c r="E175" s="1" t="s">
        <v>817</v>
      </c>
      <c r="F175" s="1"/>
      <c r="G175" s="1" t="s">
        <v>385</v>
      </c>
      <c r="H175" s="1" t="str">
        <f>VLOOKUP(G175,'SC to SCH'!$1:$1048576,2,FALSE)</f>
        <v>Books,Subscriptions,Periodicals</v>
      </c>
      <c r="I175" s="1"/>
      <c r="J175" s="1" t="s">
        <v>846</v>
      </c>
      <c r="K175" s="62">
        <v>43861</v>
      </c>
      <c r="L175" s="1"/>
      <c r="M175" s="1" t="s">
        <v>181</v>
      </c>
      <c r="N175" s="1"/>
      <c r="O175" s="1" t="s">
        <v>152</v>
      </c>
      <c r="P175" s="1" t="s">
        <v>1</v>
      </c>
      <c r="Q175" s="2">
        <v>15.6</v>
      </c>
      <c r="R175" s="1"/>
      <c r="S175" s="1" t="s">
        <v>828</v>
      </c>
      <c r="T175" s="1"/>
      <c r="U175" s="1"/>
      <c r="V175" s="1" t="s">
        <v>152</v>
      </c>
      <c r="W175" s="1" t="s">
        <v>838</v>
      </c>
      <c r="X175" s="1" t="s">
        <v>149</v>
      </c>
      <c r="Y175" s="1"/>
      <c r="Z175" s="1"/>
      <c r="AA175" s="1"/>
      <c r="AB175" s="1"/>
      <c r="AC175" s="1" t="s">
        <v>385</v>
      </c>
      <c r="AD175" s="1"/>
      <c r="AE175" s="1" t="s">
        <v>228</v>
      </c>
      <c r="AF175" s="1" t="s">
        <v>906</v>
      </c>
    </row>
    <row r="176" spans="1:32" ht="45" x14ac:dyDescent="0.25">
      <c r="A176" s="1" t="s">
        <v>180</v>
      </c>
      <c r="B176" s="1" t="s">
        <v>155</v>
      </c>
      <c r="C176" s="1" t="s">
        <v>149</v>
      </c>
      <c r="D176" s="1" t="s">
        <v>838</v>
      </c>
      <c r="E176" s="1" t="s">
        <v>817</v>
      </c>
      <c r="F176" s="1"/>
      <c r="G176" s="1" t="s">
        <v>10</v>
      </c>
      <c r="H176" s="1" t="str">
        <f>VLOOKUP(G176,'SC to SCH'!$1:$1048576,2,FALSE)</f>
        <v>Fringe Benefits Allocated</v>
      </c>
      <c r="I176" s="1"/>
      <c r="J176" s="1" t="s">
        <v>849</v>
      </c>
      <c r="K176" s="62">
        <v>43861</v>
      </c>
      <c r="L176" s="1"/>
      <c r="M176" s="1" t="s">
        <v>181</v>
      </c>
      <c r="N176" s="1"/>
      <c r="O176" s="1" t="s">
        <v>152</v>
      </c>
      <c r="P176" s="1" t="s">
        <v>1</v>
      </c>
      <c r="Q176" s="2">
        <v>15779.81</v>
      </c>
      <c r="R176" s="1"/>
      <c r="S176" s="1" t="s">
        <v>828</v>
      </c>
      <c r="T176" s="1"/>
      <c r="U176" s="1"/>
      <c r="V176" s="1" t="s">
        <v>152</v>
      </c>
      <c r="W176" s="1" t="s">
        <v>838</v>
      </c>
      <c r="X176" s="1" t="s">
        <v>149</v>
      </c>
      <c r="Y176" s="1"/>
      <c r="Z176" s="1"/>
      <c r="AA176" s="1"/>
      <c r="AB176" s="1"/>
      <c r="AC176" s="1" t="s">
        <v>10</v>
      </c>
      <c r="AD176" s="1"/>
      <c r="AE176" s="1" t="s">
        <v>155</v>
      </c>
      <c r="AF176" s="1" t="s">
        <v>906</v>
      </c>
    </row>
    <row r="177" spans="1:32" ht="45" x14ac:dyDescent="0.25">
      <c r="A177" s="1" t="s">
        <v>180</v>
      </c>
      <c r="B177" s="1" t="s">
        <v>156</v>
      </c>
      <c r="C177" s="1" t="s">
        <v>149</v>
      </c>
      <c r="D177" s="1" t="s">
        <v>838</v>
      </c>
      <c r="E177" s="1" t="s">
        <v>817</v>
      </c>
      <c r="F177" s="1"/>
      <c r="G177" s="1" t="s">
        <v>49</v>
      </c>
      <c r="H177" s="1" t="str">
        <f>VLOOKUP(G177,'SC to SCH'!$1:$1048576,2,FALSE)</f>
        <v>FT Staff</v>
      </c>
      <c r="I177" s="1"/>
      <c r="J177" s="1" t="s">
        <v>850</v>
      </c>
      <c r="K177" s="62">
        <v>43861</v>
      </c>
      <c r="L177" s="1"/>
      <c r="M177" s="1" t="s">
        <v>181</v>
      </c>
      <c r="N177" s="1"/>
      <c r="O177" s="1" t="s">
        <v>152</v>
      </c>
      <c r="P177" s="1" t="s">
        <v>1</v>
      </c>
      <c r="Q177" s="2">
        <v>46668.6</v>
      </c>
      <c r="R177" s="1"/>
      <c r="S177" s="1" t="s">
        <v>828</v>
      </c>
      <c r="T177" s="1"/>
      <c r="U177" s="1"/>
      <c r="V177" s="1" t="s">
        <v>152</v>
      </c>
      <c r="W177" s="1" t="s">
        <v>838</v>
      </c>
      <c r="X177" s="1" t="s">
        <v>149</v>
      </c>
      <c r="Y177" s="1"/>
      <c r="Z177" s="1"/>
      <c r="AA177" s="1"/>
      <c r="AB177" s="1"/>
      <c r="AC177" s="1" t="s">
        <v>49</v>
      </c>
      <c r="AD177" s="1"/>
      <c r="AE177" s="1" t="s">
        <v>156</v>
      </c>
      <c r="AF177" s="1" t="s">
        <v>906</v>
      </c>
    </row>
    <row r="178" spans="1:32" ht="45" x14ac:dyDescent="0.25">
      <c r="A178" s="1" t="s">
        <v>180</v>
      </c>
      <c r="B178" s="1" t="s">
        <v>156</v>
      </c>
      <c r="C178" s="1" t="s">
        <v>149</v>
      </c>
      <c r="D178" s="1" t="s">
        <v>838</v>
      </c>
      <c r="E178" s="1" t="s">
        <v>817</v>
      </c>
      <c r="F178" s="1"/>
      <c r="G178" s="1" t="s">
        <v>50</v>
      </c>
      <c r="H178" s="1" t="str">
        <f>VLOOKUP(G178,'SC to SCH'!$1:$1048576,2,FALSE)</f>
        <v>FT Staff</v>
      </c>
      <c r="I178" s="1"/>
      <c r="J178" s="1" t="s">
        <v>851</v>
      </c>
      <c r="K178" s="62">
        <v>43861</v>
      </c>
      <c r="L178" s="1"/>
      <c r="M178" s="1" t="s">
        <v>181</v>
      </c>
      <c r="N178" s="1"/>
      <c r="O178" s="1" t="s">
        <v>152</v>
      </c>
      <c r="P178" s="1" t="s">
        <v>1</v>
      </c>
      <c r="Q178" s="2">
        <v>1666.66</v>
      </c>
      <c r="R178" s="1"/>
      <c r="S178" s="1" t="s">
        <v>828</v>
      </c>
      <c r="T178" s="1"/>
      <c r="U178" s="1"/>
      <c r="V178" s="1" t="s">
        <v>152</v>
      </c>
      <c r="W178" s="1" t="s">
        <v>838</v>
      </c>
      <c r="X178" s="1" t="s">
        <v>149</v>
      </c>
      <c r="Y178" s="1"/>
      <c r="Z178" s="1"/>
      <c r="AA178" s="1"/>
      <c r="AB178" s="1"/>
      <c r="AC178" s="1" t="s">
        <v>50</v>
      </c>
      <c r="AD178" s="1"/>
      <c r="AE178" s="1" t="s">
        <v>156</v>
      </c>
      <c r="AF178" s="1" t="s">
        <v>906</v>
      </c>
    </row>
    <row r="179" spans="1:32" ht="45" x14ac:dyDescent="0.25">
      <c r="A179" s="1" t="s">
        <v>180</v>
      </c>
      <c r="B179" s="1" t="s">
        <v>816</v>
      </c>
      <c r="C179" s="1" t="s">
        <v>149</v>
      </c>
      <c r="D179" s="1" t="s">
        <v>852</v>
      </c>
      <c r="E179" s="1" t="s">
        <v>817</v>
      </c>
      <c r="F179" s="1"/>
      <c r="G179" s="1"/>
      <c r="H179" s="1" t="s">
        <v>21</v>
      </c>
      <c r="I179" s="1" t="s">
        <v>818</v>
      </c>
      <c r="J179" s="1" t="s">
        <v>853</v>
      </c>
      <c r="K179" s="62">
        <v>43861</v>
      </c>
      <c r="L179" s="1"/>
      <c r="M179" s="1" t="s">
        <v>181</v>
      </c>
      <c r="N179" s="1"/>
      <c r="O179" s="1" t="s">
        <v>152</v>
      </c>
      <c r="P179" s="1" t="s">
        <v>1</v>
      </c>
      <c r="Q179" s="2">
        <v>-1500</v>
      </c>
      <c r="R179" s="1"/>
      <c r="S179" s="1" t="s">
        <v>828</v>
      </c>
      <c r="T179" s="1"/>
      <c r="U179" s="1"/>
      <c r="V179" s="1" t="s">
        <v>152</v>
      </c>
      <c r="W179" s="1" t="s">
        <v>852</v>
      </c>
      <c r="X179" s="1" t="s">
        <v>149</v>
      </c>
      <c r="Y179" s="1"/>
      <c r="Z179" s="1"/>
      <c r="AA179" s="1"/>
      <c r="AB179" s="1"/>
      <c r="AC179" s="1"/>
      <c r="AD179" s="1" t="s">
        <v>818</v>
      </c>
      <c r="AE179" s="1" t="s">
        <v>816</v>
      </c>
      <c r="AF179" s="1" t="s">
        <v>906</v>
      </c>
    </row>
    <row r="180" spans="1:32" ht="45" x14ac:dyDescent="0.25">
      <c r="A180" s="1" t="s">
        <v>180</v>
      </c>
      <c r="B180" s="1" t="s">
        <v>157</v>
      </c>
      <c r="C180" s="1" t="s">
        <v>149</v>
      </c>
      <c r="D180" s="1" t="s">
        <v>852</v>
      </c>
      <c r="E180" s="1" t="s">
        <v>817</v>
      </c>
      <c r="F180" s="1"/>
      <c r="G180" s="1" t="s">
        <v>165</v>
      </c>
      <c r="H180" s="1" t="str">
        <f>VLOOKUP(G180,'SC to SCH'!$1:$1048576,2,FALSE)</f>
        <v>Inter-Departmental Services</v>
      </c>
      <c r="I180" s="1"/>
      <c r="J180" s="1" t="s">
        <v>898</v>
      </c>
      <c r="K180" s="62">
        <v>43861</v>
      </c>
      <c r="L180" s="1"/>
      <c r="M180" s="1" t="s">
        <v>181</v>
      </c>
      <c r="N180" s="1"/>
      <c r="O180" s="1" t="s">
        <v>152</v>
      </c>
      <c r="P180" s="1" t="s">
        <v>1</v>
      </c>
      <c r="Q180" s="2">
        <v>13.6</v>
      </c>
      <c r="R180" s="1"/>
      <c r="S180" s="1" t="s">
        <v>828</v>
      </c>
      <c r="T180" s="1"/>
      <c r="U180" s="1"/>
      <c r="V180" s="1" t="s">
        <v>152</v>
      </c>
      <c r="W180" s="1" t="s">
        <v>852</v>
      </c>
      <c r="X180" s="1" t="s">
        <v>149</v>
      </c>
      <c r="Y180" s="1"/>
      <c r="Z180" s="1"/>
      <c r="AA180" s="1"/>
      <c r="AB180" s="1"/>
      <c r="AC180" s="1" t="s">
        <v>165</v>
      </c>
      <c r="AD180" s="1"/>
      <c r="AE180" s="1" t="s">
        <v>157</v>
      </c>
      <c r="AF180" s="1" t="s">
        <v>906</v>
      </c>
    </row>
    <row r="181" spans="1:32" ht="45" x14ac:dyDescent="0.25">
      <c r="A181" s="1" t="s">
        <v>180</v>
      </c>
      <c r="B181" s="1" t="s">
        <v>169</v>
      </c>
      <c r="C181" s="1" t="s">
        <v>149</v>
      </c>
      <c r="D181" s="1" t="s">
        <v>852</v>
      </c>
      <c r="E181" s="1" t="s">
        <v>817</v>
      </c>
      <c r="F181" s="1"/>
      <c r="G181" s="1" t="s">
        <v>170</v>
      </c>
      <c r="H181" s="1" t="str">
        <f>VLOOKUP(G181,'SC to SCH'!$1:$1048576,2,FALSE)</f>
        <v>Supplies</v>
      </c>
      <c r="I181" s="1"/>
      <c r="J181" s="1" t="s">
        <v>880</v>
      </c>
      <c r="K181" s="62">
        <v>43861</v>
      </c>
      <c r="L181" s="1"/>
      <c r="M181" s="1" t="s">
        <v>181</v>
      </c>
      <c r="N181" s="1"/>
      <c r="O181" s="1" t="s">
        <v>152</v>
      </c>
      <c r="P181" s="1" t="s">
        <v>1</v>
      </c>
      <c r="Q181" s="2">
        <v>1043</v>
      </c>
      <c r="R181" s="1"/>
      <c r="S181" s="1" t="s">
        <v>828</v>
      </c>
      <c r="T181" s="1"/>
      <c r="U181" s="1"/>
      <c r="V181" s="1" t="s">
        <v>152</v>
      </c>
      <c r="W181" s="1" t="s">
        <v>852</v>
      </c>
      <c r="X181" s="1" t="s">
        <v>149</v>
      </c>
      <c r="Y181" s="1"/>
      <c r="Z181" s="1"/>
      <c r="AA181" s="1"/>
      <c r="AB181" s="1"/>
      <c r="AC181" s="1" t="s">
        <v>170</v>
      </c>
      <c r="AD181" s="1"/>
      <c r="AE181" s="1" t="s">
        <v>169</v>
      </c>
      <c r="AF181" s="1" t="s">
        <v>906</v>
      </c>
    </row>
    <row r="182" spans="1:32" ht="45" x14ac:dyDescent="0.25">
      <c r="A182" s="1" t="s">
        <v>180</v>
      </c>
      <c r="B182" s="1" t="s">
        <v>228</v>
      </c>
      <c r="C182" s="1" t="s">
        <v>149</v>
      </c>
      <c r="D182" s="1" t="s">
        <v>852</v>
      </c>
      <c r="E182" s="1" t="s">
        <v>817</v>
      </c>
      <c r="F182" s="1"/>
      <c r="G182" s="1" t="s">
        <v>404</v>
      </c>
      <c r="H182" s="1" t="str">
        <f>VLOOKUP(G182,'SC to SCH'!$1:$1048576,2,FALSE)</f>
        <v>Books,Subscriptions,Periodicals</v>
      </c>
      <c r="I182" s="1"/>
      <c r="J182" s="1" t="s">
        <v>909</v>
      </c>
      <c r="K182" s="62">
        <v>43861</v>
      </c>
      <c r="L182" s="1"/>
      <c r="M182" s="1" t="s">
        <v>181</v>
      </c>
      <c r="N182" s="1"/>
      <c r="O182" s="1" t="s">
        <v>152</v>
      </c>
      <c r="P182" s="1" t="s">
        <v>1</v>
      </c>
      <c r="Q182" s="2">
        <v>3499</v>
      </c>
      <c r="R182" s="1"/>
      <c r="S182" s="1" t="s">
        <v>828</v>
      </c>
      <c r="T182" s="1"/>
      <c r="U182" s="1"/>
      <c r="V182" s="1" t="s">
        <v>152</v>
      </c>
      <c r="W182" s="1" t="s">
        <v>852</v>
      </c>
      <c r="X182" s="1" t="s">
        <v>149</v>
      </c>
      <c r="Y182" s="1"/>
      <c r="Z182" s="1"/>
      <c r="AA182" s="1"/>
      <c r="AB182" s="1"/>
      <c r="AC182" s="1" t="s">
        <v>404</v>
      </c>
      <c r="AD182" s="1"/>
      <c r="AE182" s="1" t="s">
        <v>228</v>
      </c>
      <c r="AF182" s="1" t="s">
        <v>906</v>
      </c>
    </row>
    <row r="183" spans="1:32" ht="45" x14ac:dyDescent="0.25">
      <c r="A183" s="1" t="s">
        <v>180</v>
      </c>
      <c r="B183" s="1" t="s">
        <v>155</v>
      </c>
      <c r="C183" s="1" t="s">
        <v>149</v>
      </c>
      <c r="D183" s="1" t="s">
        <v>852</v>
      </c>
      <c r="E183" s="1" t="s">
        <v>817</v>
      </c>
      <c r="F183" s="1"/>
      <c r="G183" s="1" t="s">
        <v>10</v>
      </c>
      <c r="H183" s="1" t="str">
        <f>VLOOKUP(G183,'SC to SCH'!$1:$1048576,2,FALSE)</f>
        <v>Fringe Benefits Allocated</v>
      </c>
      <c r="I183" s="1"/>
      <c r="J183" s="1" t="s">
        <v>862</v>
      </c>
      <c r="K183" s="62">
        <v>43861</v>
      </c>
      <c r="L183" s="1"/>
      <c r="M183" s="1" t="s">
        <v>181</v>
      </c>
      <c r="N183" s="1"/>
      <c r="O183" s="1" t="s">
        <v>152</v>
      </c>
      <c r="P183" s="1" t="s">
        <v>1</v>
      </c>
      <c r="Q183" s="2">
        <v>12441.04</v>
      </c>
      <c r="R183" s="1"/>
      <c r="S183" s="1" t="s">
        <v>828</v>
      </c>
      <c r="T183" s="1"/>
      <c r="U183" s="1"/>
      <c r="V183" s="1" t="s">
        <v>152</v>
      </c>
      <c r="W183" s="1" t="s">
        <v>852</v>
      </c>
      <c r="X183" s="1" t="s">
        <v>149</v>
      </c>
      <c r="Y183" s="1"/>
      <c r="Z183" s="1"/>
      <c r="AA183" s="1"/>
      <c r="AB183" s="1"/>
      <c r="AC183" s="1" t="s">
        <v>10</v>
      </c>
      <c r="AD183" s="1"/>
      <c r="AE183" s="1" t="s">
        <v>155</v>
      </c>
      <c r="AF183" s="1" t="s">
        <v>906</v>
      </c>
    </row>
    <row r="184" spans="1:32" ht="45" x14ac:dyDescent="0.25">
      <c r="A184" s="1" t="s">
        <v>180</v>
      </c>
      <c r="B184" s="1" t="s">
        <v>156</v>
      </c>
      <c r="C184" s="1" t="s">
        <v>149</v>
      </c>
      <c r="D184" s="1" t="s">
        <v>852</v>
      </c>
      <c r="E184" s="1" t="s">
        <v>817</v>
      </c>
      <c r="F184" s="1"/>
      <c r="G184" s="1" t="s">
        <v>49</v>
      </c>
      <c r="H184" s="1" t="str">
        <f>VLOOKUP(G184,'SC to SCH'!$1:$1048576,2,FALSE)</f>
        <v>FT Staff</v>
      </c>
      <c r="I184" s="1"/>
      <c r="J184" s="1" t="s">
        <v>863</v>
      </c>
      <c r="K184" s="62">
        <v>43861</v>
      </c>
      <c r="L184" s="1"/>
      <c r="M184" s="1" t="s">
        <v>181</v>
      </c>
      <c r="N184" s="1"/>
      <c r="O184" s="1" t="s">
        <v>152</v>
      </c>
      <c r="P184" s="1" t="s">
        <v>1</v>
      </c>
      <c r="Q184" s="2">
        <v>37416.68</v>
      </c>
      <c r="R184" s="1"/>
      <c r="S184" s="1" t="s">
        <v>828</v>
      </c>
      <c r="T184" s="1"/>
      <c r="U184" s="1"/>
      <c r="V184" s="1" t="s">
        <v>152</v>
      </c>
      <c r="W184" s="1" t="s">
        <v>852</v>
      </c>
      <c r="X184" s="1" t="s">
        <v>149</v>
      </c>
      <c r="Y184" s="1"/>
      <c r="Z184" s="1"/>
      <c r="AA184" s="1"/>
      <c r="AB184" s="1"/>
      <c r="AC184" s="1" t="s">
        <v>49</v>
      </c>
      <c r="AD184" s="1"/>
      <c r="AE184" s="1" t="s">
        <v>156</v>
      </c>
      <c r="AF184" s="1" t="s">
        <v>906</v>
      </c>
    </row>
    <row r="185" spans="1:32" ht="45" x14ac:dyDescent="0.25">
      <c r="A185" s="1" t="s">
        <v>180</v>
      </c>
      <c r="B185" s="1" t="s">
        <v>910</v>
      </c>
      <c r="C185" s="1" t="s">
        <v>149</v>
      </c>
      <c r="D185" s="1" t="s">
        <v>865</v>
      </c>
      <c r="E185" s="1" t="s">
        <v>817</v>
      </c>
      <c r="F185" s="1"/>
      <c r="G185" s="1" t="s">
        <v>618</v>
      </c>
      <c r="H185" s="1" t="str">
        <f>VLOOKUP(G185,'SC to SCH'!$1:$1048576,2,FALSE)</f>
        <v>Taxes</v>
      </c>
      <c r="I185" s="1"/>
      <c r="J185" s="1" t="s">
        <v>911</v>
      </c>
      <c r="K185" s="62">
        <v>43861</v>
      </c>
      <c r="L185" s="1"/>
      <c r="M185" s="1" t="s">
        <v>181</v>
      </c>
      <c r="N185" s="1"/>
      <c r="O185" s="1" t="s">
        <v>152</v>
      </c>
      <c r="P185" s="1" t="s">
        <v>1</v>
      </c>
      <c r="Q185" s="2">
        <v>204.16</v>
      </c>
      <c r="R185" s="1"/>
      <c r="S185" s="1" t="s">
        <v>828</v>
      </c>
      <c r="T185" s="1"/>
      <c r="U185" s="1"/>
      <c r="V185" s="1" t="s">
        <v>152</v>
      </c>
      <c r="W185" s="1" t="s">
        <v>865</v>
      </c>
      <c r="X185" s="1" t="s">
        <v>149</v>
      </c>
      <c r="Y185" s="1"/>
      <c r="Z185" s="1"/>
      <c r="AA185" s="1"/>
      <c r="AB185" s="1"/>
      <c r="AC185" s="1" t="s">
        <v>618</v>
      </c>
      <c r="AD185" s="1"/>
      <c r="AE185" s="1" t="s">
        <v>910</v>
      </c>
      <c r="AF185" s="1" t="s">
        <v>906</v>
      </c>
    </row>
    <row r="186" spans="1:32" ht="45" x14ac:dyDescent="0.25">
      <c r="A186" s="1" t="s">
        <v>180</v>
      </c>
      <c r="B186" s="1" t="s">
        <v>157</v>
      </c>
      <c r="C186" s="1" t="s">
        <v>149</v>
      </c>
      <c r="D186" s="1" t="s">
        <v>865</v>
      </c>
      <c r="E186" s="1" t="s">
        <v>817</v>
      </c>
      <c r="F186" s="1"/>
      <c r="G186" s="1" t="s">
        <v>165</v>
      </c>
      <c r="H186" s="1" t="str">
        <f>VLOOKUP(G186,'SC to SCH'!$1:$1048576,2,FALSE)</f>
        <v>Inter-Departmental Services</v>
      </c>
      <c r="I186" s="1"/>
      <c r="J186" s="1" t="s">
        <v>866</v>
      </c>
      <c r="K186" s="62">
        <v>43861</v>
      </c>
      <c r="L186" s="1"/>
      <c r="M186" s="1" t="s">
        <v>181</v>
      </c>
      <c r="N186" s="1"/>
      <c r="O186" s="1" t="s">
        <v>152</v>
      </c>
      <c r="P186" s="1" t="s">
        <v>1</v>
      </c>
      <c r="Q186" s="2">
        <v>1653.38</v>
      </c>
      <c r="R186" s="1"/>
      <c r="S186" s="1" t="s">
        <v>828</v>
      </c>
      <c r="T186" s="1"/>
      <c r="U186" s="1"/>
      <c r="V186" s="1" t="s">
        <v>152</v>
      </c>
      <c r="W186" s="1" t="s">
        <v>865</v>
      </c>
      <c r="X186" s="1" t="s">
        <v>149</v>
      </c>
      <c r="Y186" s="1"/>
      <c r="Z186" s="1"/>
      <c r="AA186" s="1"/>
      <c r="AB186" s="1"/>
      <c r="AC186" s="1" t="s">
        <v>165</v>
      </c>
      <c r="AD186" s="1"/>
      <c r="AE186" s="1" t="s">
        <v>157</v>
      </c>
      <c r="AF186" s="1" t="s">
        <v>906</v>
      </c>
    </row>
    <row r="187" spans="1:32" ht="45" x14ac:dyDescent="0.25">
      <c r="A187" s="1" t="s">
        <v>180</v>
      </c>
      <c r="B187" s="1" t="s">
        <v>169</v>
      </c>
      <c r="C187" s="1" t="s">
        <v>149</v>
      </c>
      <c r="D187" s="1" t="s">
        <v>865</v>
      </c>
      <c r="E187" s="1" t="s">
        <v>817</v>
      </c>
      <c r="F187" s="1"/>
      <c r="G187" s="1" t="s">
        <v>170</v>
      </c>
      <c r="H187" s="1" t="str">
        <f>VLOOKUP(G187,'SC to SCH'!$1:$1048576,2,FALSE)</f>
        <v>Supplies</v>
      </c>
      <c r="I187" s="1"/>
      <c r="J187" s="1" t="s">
        <v>884</v>
      </c>
      <c r="K187" s="62">
        <v>43861</v>
      </c>
      <c r="L187" s="1"/>
      <c r="M187" s="1" t="s">
        <v>181</v>
      </c>
      <c r="N187" s="1"/>
      <c r="O187" s="1" t="s">
        <v>152</v>
      </c>
      <c r="P187" s="1" t="s">
        <v>1</v>
      </c>
      <c r="Q187" s="2">
        <v>54.44</v>
      </c>
      <c r="R187" s="1"/>
      <c r="S187" s="1" t="s">
        <v>828</v>
      </c>
      <c r="T187" s="1"/>
      <c r="U187" s="1"/>
      <c r="V187" s="1" t="s">
        <v>152</v>
      </c>
      <c r="W187" s="1" t="s">
        <v>865</v>
      </c>
      <c r="X187" s="1" t="s">
        <v>149</v>
      </c>
      <c r="Y187" s="1"/>
      <c r="Z187" s="1"/>
      <c r="AA187" s="1"/>
      <c r="AB187" s="1"/>
      <c r="AC187" s="1" t="s">
        <v>170</v>
      </c>
      <c r="AD187" s="1"/>
      <c r="AE187" s="1" t="s">
        <v>169</v>
      </c>
      <c r="AF187" s="1" t="s">
        <v>906</v>
      </c>
    </row>
    <row r="188" spans="1:32" ht="45" x14ac:dyDescent="0.25">
      <c r="A188" s="1" t="s">
        <v>180</v>
      </c>
      <c r="B188" s="1" t="s">
        <v>155</v>
      </c>
      <c r="C188" s="1" t="s">
        <v>149</v>
      </c>
      <c r="D188" s="1" t="s">
        <v>865</v>
      </c>
      <c r="E188" s="1" t="s">
        <v>817</v>
      </c>
      <c r="F188" s="1"/>
      <c r="G188" s="1" t="s">
        <v>10</v>
      </c>
      <c r="H188" s="1" t="str">
        <f>VLOOKUP(G188,'SC to SCH'!$1:$1048576,2,FALSE)</f>
        <v>Fringe Benefits Allocated</v>
      </c>
      <c r="I188" s="1"/>
      <c r="J188" s="1" t="s">
        <v>869</v>
      </c>
      <c r="K188" s="62">
        <v>43861</v>
      </c>
      <c r="L188" s="1"/>
      <c r="M188" s="1" t="s">
        <v>181</v>
      </c>
      <c r="N188" s="1"/>
      <c r="O188" s="1" t="s">
        <v>152</v>
      </c>
      <c r="P188" s="1" t="s">
        <v>1</v>
      </c>
      <c r="Q188" s="2">
        <v>32498.5</v>
      </c>
      <c r="R188" s="1"/>
      <c r="S188" s="1" t="s">
        <v>828</v>
      </c>
      <c r="T188" s="1"/>
      <c r="U188" s="1"/>
      <c r="V188" s="1" t="s">
        <v>152</v>
      </c>
      <c r="W188" s="1" t="s">
        <v>865</v>
      </c>
      <c r="X188" s="1" t="s">
        <v>149</v>
      </c>
      <c r="Y188" s="1"/>
      <c r="Z188" s="1"/>
      <c r="AA188" s="1"/>
      <c r="AB188" s="1"/>
      <c r="AC188" s="1" t="s">
        <v>10</v>
      </c>
      <c r="AD188" s="1"/>
      <c r="AE188" s="1" t="s">
        <v>155</v>
      </c>
      <c r="AF188" s="1" t="s">
        <v>906</v>
      </c>
    </row>
    <row r="189" spans="1:32" ht="45" x14ac:dyDescent="0.25">
      <c r="A189" s="1" t="s">
        <v>180</v>
      </c>
      <c r="B189" s="1" t="s">
        <v>156</v>
      </c>
      <c r="C189" s="1" t="s">
        <v>149</v>
      </c>
      <c r="D189" s="1" t="s">
        <v>865</v>
      </c>
      <c r="E189" s="1" t="s">
        <v>817</v>
      </c>
      <c r="F189" s="1"/>
      <c r="G189" s="1" t="s">
        <v>240</v>
      </c>
      <c r="H189" s="1" t="str">
        <f>VLOOKUP(G189,'SC to SCH'!$1:$1048576,2,FALSE)</f>
        <v>PT Staff</v>
      </c>
      <c r="I189" s="1"/>
      <c r="J189" s="1" t="s">
        <v>912</v>
      </c>
      <c r="K189" s="62">
        <v>43861</v>
      </c>
      <c r="L189" s="1"/>
      <c r="M189" s="1" t="s">
        <v>181</v>
      </c>
      <c r="N189" s="1"/>
      <c r="O189" s="1" t="s">
        <v>152</v>
      </c>
      <c r="P189" s="1" t="s">
        <v>1</v>
      </c>
      <c r="Q189" s="2">
        <v>30.1</v>
      </c>
      <c r="R189" s="1"/>
      <c r="S189" s="1" t="s">
        <v>828</v>
      </c>
      <c r="T189" s="1"/>
      <c r="U189" s="1"/>
      <c r="V189" s="1" t="s">
        <v>152</v>
      </c>
      <c r="W189" s="1" t="s">
        <v>865</v>
      </c>
      <c r="X189" s="1" t="s">
        <v>149</v>
      </c>
      <c r="Y189" s="1"/>
      <c r="Z189" s="1"/>
      <c r="AA189" s="1"/>
      <c r="AB189" s="1"/>
      <c r="AC189" s="1" t="s">
        <v>240</v>
      </c>
      <c r="AD189" s="1"/>
      <c r="AE189" s="1" t="s">
        <v>156</v>
      </c>
      <c r="AF189" s="1" t="s">
        <v>906</v>
      </c>
    </row>
    <row r="190" spans="1:32" ht="45" x14ac:dyDescent="0.25">
      <c r="A190" s="1" t="s">
        <v>180</v>
      </c>
      <c r="B190" s="1" t="s">
        <v>156</v>
      </c>
      <c r="C190" s="1" t="s">
        <v>149</v>
      </c>
      <c r="D190" s="1" t="s">
        <v>865</v>
      </c>
      <c r="E190" s="1" t="s">
        <v>817</v>
      </c>
      <c r="F190" s="1"/>
      <c r="G190" s="1" t="s">
        <v>49</v>
      </c>
      <c r="H190" s="1" t="str">
        <f>VLOOKUP(G190,'SC to SCH'!$1:$1048576,2,FALSE)</f>
        <v>FT Staff</v>
      </c>
      <c r="I190" s="1"/>
      <c r="J190" s="1" t="s">
        <v>870</v>
      </c>
      <c r="K190" s="62">
        <v>43861</v>
      </c>
      <c r="L190" s="1"/>
      <c r="M190" s="1" t="s">
        <v>181</v>
      </c>
      <c r="N190" s="1"/>
      <c r="O190" s="1" t="s">
        <v>152</v>
      </c>
      <c r="P190" s="1" t="s">
        <v>1</v>
      </c>
      <c r="Q190" s="2">
        <v>89365.58</v>
      </c>
      <c r="R190" s="1"/>
      <c r="S190" s="1" t="s">
        <v>828</v>
      </c>
      <c r="T190" s="1"/>
      <c r="U190" s="1"/>
      <c r="V190" s="1" t="s">
        <v>152</v>
      </c>
      <c r="W190" s="1" t="s">
        <v>865</v>
      </c>
      <c r="X190" s="1" t="s">
        <v>149</v>
      </c>
      <c r="Y190" s="1"/>
      <c r="Z190" s="1"/>
      <c r="AA190" s="1"/>
      <c r="AB190" s="1"/>
      <c r="AC190" s="1" t="s">
        <v>49</v>
      </c>
      <c r="AD190" s="1"/>
      <c r="AE190" s="1" t="s">
        <v>156</v>
      </c>
      <c r="AF190" s="1" t="s">
        <v>906</v>
      </c>
    </row>
    <row r="191" spans="1:32" ht="45" x14ac:dyDescent="0.25">
      <c r="A191" s="1" t="s">
        <v>180</v>
      </c>
      <c r="B191" s="1" t="s">
        <v>156</v>
      </c>
      <c r="C191" s="1" t="s">
        <v>149</v>
      </c>
      <c r="D191" s="1" t="s">
        <v>865</v>
      </c>
      <c r="E191" s="1" t="s">
        <v>817</v>
      </c>
      <c r="F191" s="1"/>
      <c r="G191" s="1" t="s">
        <v>48</v>
      </c>
      <c r="H191" s="1" t="str">
        <f>VLOOKUP(G191,'SC to SCH'!$1:$1048576,2,FALSE)</f>
        <v>FT Staff</v>
      </c>
      <c r="I191" s="1"/>
      <c r="J191" s="1" t="s">
        <v>871</v>
      </c>
      <c r="K191" s="62">
        <v>43861</v>
      </c>
      <c r="L191" s="1"/>
      <c r="M191" s="1" t="s">
        <v>181</v>
      </c>
      <c r="N191" s="1"/>
      <c r="O191" s="1" t="s">
        <v>152</v>
      </c>
      <c r="P191" s="1" t="s">
        <v>1</v>
      </c>
      <c r="Q191" s="2">
        <v>8360.01</v>
      </c>
      <c r="R191" s="1"/>
      <c r="S191" s="1" t="s">
        <v>828</v>
      </c>
      <c r="T191" s="1"/>
      <c r="U191" s="1"/>
      <c r="V191" s="1" t="s">
        <v>152</v>
      </c>
      <c r="W191" s="1" t="s">
        <v>865</v>
      </c>
      <c r="X191" s="1" t="s">
        <v>149</v>
      </c>
      <c r="Y191" s="1"/>
      <c r="Z191" s="1"/>
      <c r="AA191" s="1"/>
      <c r="AB191" s="1"/>
      <c r="AC191" s="1" t="s">
        <v>48</v>
      </c>
      <c r="AD191" s="1"/>
      <c r="AE191" s="1" t="s">
        <v>156</v>
      </c>
      <c r="AF191" s="1" t="s">
        <v>906</v>
      </c>
    </row>
    <row r="192" spans="1:32" ht="45" x14ac:dyDescent="0.25">
      <c r="A192" s="1" t="s">
        <v>180</v>
      </c>
      <c r="B192" s="1" t="s">
        <v>157</v>
      </c>
      <c r="C192" s="1" t="s">
        <v>149</v>
      </c>
      <c r="D192" s="1" t="s">
        <v>872</v>
      </c>
      <c r="E192" s="1" t="s">
        <v>817</v>
      </c>
      <c r="F192" s="1"/>
      <c r="G192" s="1" t="s">
        <v>165</v>
      </c>
      <c r="H192" s="1" t="str">
        <f>VLOOKUP(G192,'SC to SCH'!$1:$1048576,2,FALSE)</f>
        <v>Inter-Departmental Services</v>
      </c>
      <c r="I192" s="1"/>
      <c r="J192" s="1" t="s">
        <v>873</v>
      </c>
      <c r="K192" s="62">
        <v>43861</v>
      </c>
      <c r="L192" s="1"/>
      <c r="M192" s="1" t="s">
        <v>181</v>
      </c>
      <c r="N192" s="1"/>
      <c r="O192" s="1" t="s">
        <v>152</v>
      </c>
      <c r="P192" s="1" t="s">
        <v>1</v>
      </c>
      <c r="Q192" s="2">
        <v>0.48</v>
      </c>
      <c r="R192" s="1"/>
      <c r="S192" s="1" t="s">
        <v>828</v>
      </c>
      <c r="T192" s="1"/>
      <c r="U192" s="1"/>
      <c r="V192" s="1" t="s">
        <v>152</v>
      </c>
      <c r="W192" s="1" t="s">
        <v>872</v>
      </c>
      <c r="X192" s="1" t="s">
        <v>149</v>
      </c>
      <c r="Y192" s="1"/>
      <c r="Z192" s="1"/>
      <c r="AA192" s="1"/>
      <c r="AB192" s="1"/>
      <c r="AC192" s="1" t="s">
        <v>165</v>
      </c>
      <c r="AD192" s="1"/>
      <c r="AE192" s="1" t="s">
        <v>157</v>
      </c>
      <c r="AF192" s="1" t="s">
        <v>906</v>
      </c>
    </row>
    <row r="193" spans="1:32" ht="45" x14ac:dyDescent="0.25">
      <c r="A193" s="1" t="s">
        <v>184</v>
      </c>
      <c r="B193" s="1" t="s">
        <v>155</v>
      </c>
      <c r="C193" s="1" t="s">
        <v>149</v>
      </c>
      <c r="D193" s="1" t="s">
        <v>826</v>
      </c>
      <c r="E193" s="1" t="s">
        <v>817</v>
      </c>
      <c r="F193" s="1"/>
      <c r="G193" s="1" t="s">
        <v>10</v>
      </c>
      <c r="H193" s="1" t="str">
        <f>VLOOKUP(G193,'SC to SCH'!$1:$1048576,2,FALSE)</f>
        <v>Fringe Benefits Allocated</v>
      </c>
      <c r="I193" s="1"/>
      <c r="J193" s="1" t="s">
        <v>830</v>
      </c>
      <c r="K193" s="62">
        <v>43830</v>
      </c>
      <c r="L193" s="1"/>
      <c r="M193" s="1" t="s">
        <v>185</v>
      </c>
      <c r="N193" s="1"/>
      <c r="O193" s="1" t="s">
        <v>152</v>
      </c>
      <c r="P193" s="1" t="s">
        <v>1</v>
      </c>
      <c r="Q193" s="2">
        <v>6714.01</v>
      </c>
      <c r="R193" s="1"/>
      <c r="S193" s="1" t="s">
        <v>828</v>
      </c>
      <c r="T193" s="1"/>
      <c r="U193" s="1"/>
      <c r="V193" s="1" t="s">
        <v>152</v>
      </c>
      <c r="W193" s="1" t="s">
        <v>826</v>
      </c>
      <c r="X193" s="1" t="s">
        <v>149</v>
      </c>
      <c r="Y193" s="1"/>
      <c r="Z193" s="1"/>
      <c r="AA193" s="1"/>
      <c r="AB193" s="1"/>
      <c r="AC193" s="1" t="s">
        <v>10</v>
      </c>
      <c r="AD193" s="1"/>
      <c r="AE193" s="1" t="s">
        <v>155</v>
      </c>
      <c r="AF193" s="1" t="s">
        <v>913</v>
      </c>
    </row>
    <row r="194" spans="1:32" ht="45" x14ac:dyDescent="0.25">
      <c r="A194" s="1" t="s">
        <v>184</v>
      </c>
      <c r="B194" s="1" t="s">
        <v>156</v>
      </c>
      <c r="C194" s="1" t="s">
        <v>149</v>
      </c>
      <c r="D194" s="1" t="s">
        <v>826</v>
      </c>
      <c r="E194" s="1" t="s">
        <v>817</v>
      </c>
      <c r="F194" s="1"/>
      <c r="G194" s="1" t="s">
        <v>240</v>
      </c>
      <c r="H194" s="1" t="str">
        <f>VLOOKUP(G194,'SC to SCH'!$1:$1048576,2,FALSE)</f>
        <v>PT Staff</v>
      </c>
      <c r="I194" s="1"/>
      <c r="J194" s="1" t="s">
        <v>831</v>
      </c>
      <c r="K194" s="62">
        <v>43830</v>
      </c>
      <c r="L194" s="1"/>
      <c r="M194" s="1" t="s">
        <v>185</v>
      </c>
      <c r="N194" s="1"/>
      <c r="O194" s="1" t="s">
        <v>152</v>
      </c>
      <c r="P194" s="1" t="s">
        <v>1</v>
      </c>
      <c r="Q194" s="2">
        <v>2274.67</v>
      </c>
      <c r="R194" s="1"/>
      <c r="S194" s="1" t="s">
        <v>828</v>
      </c>
      <c r="T194" s="1"/>
      <c r="U194" s="1"/>
      <c r="V194" s="1" t="s">
        <v>152</v>
      </c>
      <c r="W194" s="1" t="s">
        <v>826</v>
      </c>
      <c r="X194" s="1" t="s">
        <v>149</v>
      </c>
      <c r="Y194" s="1"/>
      <c r="Z194" s="1"/>
      <c r="AA194" s="1"/>
      <c r="AB194" s="1"/>
      <c r="AC194" s="1" t="s">
        <v>240</v>
      </c>
      <c r="AD194" s="1"/>
      <c r="AE194" s="1" t="s">
        <v>156</v>
      </c>
      <c r="AF194" s="1" t="s">
        <v>913</v>
      </c>
    </row>
    <row r="195" spans="1:32" ht="45" x14ac:dyDescent="0.25">
      <c r="A195" s="1" t="s">
        <v>184</v>
      </c>
      <c r="B195" s="1" t="s">
        <v>156</v>
      </c>
      <c r="C195" s="1" t="s">
        <v>149</v>
      </c>
      <c r="D195" s="1" t="s">
        <v>826</v>
      </c>
      <c r="E195" s="1" t="s">
        <v>817</v>
      </c>
      <c r="F195" s="1"/>
      <c r="G195" s="1" t="s">
        <v>49</v>
      </c>
      <c r="H195" s="1" t="str">
        <f>VLOOKUP(G195,'SC to SCH'!$1:$1048576,2,FALSE)</f>
        <v>FT Staff</v>
      </c>
      <c r="I195" s="1"/>
      <c r="J195" s="1" t="s">
        <v>832</v>
      </c>
      <c r="K195" s="62">
        <v>43830</v>
      </c>
      <c r="L195" s="1"/>
      <c r="M195" s="1" t="s">
        <v>185</v>
      </c>
      <c r="N195" s="1"/>
      <c r="O195" s="1" t="s">
        <v>152</v>
      </c>
      <c r="P195" s="1" t="s">
        <v>1</v>
      </c>
      <c r="Q195" s="2">
        <v>19115.060000000001</v>
      </c>
      <c r="R195" s="1"/>
      <c r="S195" s="1" t="s">
        <v>828</v>
      </c>
      <c r="T195" s="1"/>
      <c r="U195" s="1"/>
      <c r="V195" s="1" t="s">
        <v>152</v>
      </c>
      <c r="W195" s="1" t="s">
        <v>826</v>
      </c>
      <c r="X195" s="1" t="s">
        <v>149</v>
      </c>
      <c r="Y195" s="1"/>
      <c r="Z195" s="1"/>
      <c r="AA195" s="1"/>
      <c r="AB195" s="1"/>
      <c r="AC195" s="1" t="s">
        <v>49</v>
      </c>
      <c r="AD195" s="1"/>
      <c r="AE195" s="1" t="s">
        <v>156</v>
      </c>
      <c r="AF195" s="1" t="s">
        <v>913</v>
      </c>
    </row>
    <row r="196" spans="1:32" ht="45" x14ac:dyDescent="0.25">
      <c r="A196" s="1" t="s">
        <v>184</v>
      </c>
      <c r="B196" s="1" t="s">
        <v>169</v>
      </c>
      <c r="C196" s="1" t="s">
        <v>149</v>
      </c>
      <c r="D196" s="1" t="s">
        <v>833</v>
      </c>
      <c r="E196" s="1" t="s">
        <v>817</v>
      </c>
      <c r="F196" s="1"/>
      <c r="G196" s="1" t="s">
        <v>170</v>
      </c>
      <c r="H196" s="1" t="str">
        <f>VLOOKUP(G196,'SC to SCH'!$1:$1048576,2,FALSE)</f>
        <v>Supplies</v>
      </c>
      <c r="I196" s="1"/>
      <c r="J196" s="1" t="s">
        <v>887</v>
      </c>
      <c r="K196" s="62">
        <v>43830</v>
      </c>
      <c r="L196" s="1"/>
      <c r="M196" s="1" t="s">
        <v>185</v>
      </c>
      <c r="N196" s="1"/>
      <c r="O196" s="1" t="s">
        <v>152</v>
      </c>
      <c r="P196" s="1" t="s">
        <v>1</v>
      </c>
      <c r="Q196" s="2">
        <v>89.45</v>
      </c>
      <c r="R196" s="1"/>
      <c r="S196" s="1" t="s">
        <v>828</v>
      </c>
      <c r="T196" s="1"/>
      <c r="U196" s="1"/>
      <c r="V196" s="1" t="s">
        <v>152</v>
      </c>
      <c r="W196" s="1" t="s">
        <v>833</v>
      </c>
      <c r="X196" s="1" t="s">
        <v>149</v>
      </c>
      <c r="Y196" s="1"/>
      <c r="Z196" s="1"/>
      <c r="AA196" s="1"/>
      <c r="AB196" s="1"/>
      <c r="AC196" s="1" t="s">
        <v>170</v>
      </c>
      <c r="AD196" s="1"/>
      <c r="AE196" s="1" t="s">
        <v>169</v>
      </c>
      <c r="AF196" s="1" t="s">
        <v>913</v>
      </c>
    </row>
    <row r="197" spans="1:32" ht="45" x14ac:dyDescent="0.25">
      <c r="A197" s="1" t="s">
        <v>184</v>
      </c>
      <c r="B197" s="1" t="s">
        <v>155</v>
      </c>
      <c r="C197" s="1" t="s">
        <v>149</v>
      </c>
      <c r="D197" s="1" t="s">
        <v>833</v>
      </c>
      <c r="E197" s="1" t="s">
        <v>817</v>
      </c>
      <c r="F197" s="1"/>
      <c r="G197" s="1" t="s">
        <v>10</v>
      </c>
      <c r="H197" s="1" t="str">
        <f>VLOOKUP(G197,'SC to SCH'!$1:$1048576,2,FALSE)</f>
        <v>Fringe Benefits Allocated</v>
      </c>
      <c r="I197" s="1"/>
      <c r="J197" s="1" t="s">
        <v>835</v>
      </c>
      <c r="K197" s="62">
        <v>43830</v>
      </c>
      <c r="L197" s="1"/>
      <c r="M197" s="1" t="s">
        <v>185</v>
      </c>
      <c r="N197" s="1"/>
      <c r="O197" s="1" t="s">
        <v>152</v>
      </c>
      <c r="P197" s="1" t="s">
        <v>1</v>
      </c>
      <c r="Q197" s="2">
        <v>11060.11</v>
      </c>
      <c r="R197" s="1"/>
      <c r="S197" s="1" t="s">
        <v>828</v>
      </c>
      <c r="T197" s="1"/>
      <c r="U197" s="1"/>
      <c r="V197" s="1" t="s">
        <v>152</v>
      </c>
      <c r="W197" s="1" t="s">
        <v>833</v>
      </c>
      <c r="X197" s="1" t="s">
        <v>149</v>
      </c>
      <c r="Y197" s="1"/>
      <c r="Z197" s="1"/>
      <c r="AA197" s="1"/>
      <c r="AB197" s="1"/>
      <c r="AC197" s="1" t="s">
        <v>10</v>
      </c>
      <c r="AD197" s="1"/>
      <c r="AE197" s="1" t="s">
        <v>155</v>
      </c>
      <c r="AF197" s="1" t="s">
        <v>913</v>
      </c>
    </row>
    <row r="198" spans="1:32" ht="45" x14ac:dyDescent="0.25">
      <c r="A198" s="1" t="s">
        <v>184</v>
      </c>
      <c r="B198" s="1" t="s">
        <v>156</v>
      </c>
      <c r="C198" s="1" t="s">
        <v>149</v>
      </c>
      <c r="D198" s="1" t="s">
        <v>833</v>
      </c>
      <c r="E198" s="1" t="s">
        <v>817</v>
      </c>
      <c r="F198" s="1"/>
      <c r="G198" s="1" t="s">
        <v>49</v>
      </c>
      <c r="H198" s="1" t="str">
        <f>VLOOKUP(G198,'SC to SCH'!$1:$1048576,2,FALSE)</f>
        <v>FT Staff</v>
      </c>
      <c r="I198" s="1"/>
      <c r="J198" s="1" t="s">
        <v>836</v>
      </c>
      <c r="K198" s="62">
        <v>43830</v>
      </c>
      <c r="L198" s="1"/>
      <c r="M198" s="1" t="s">
        <v>185</v>
      </c>
      <c r="N198" s="1"/>
      <c r="O198" s="1" t="s">
        <v>152</v>
      </c>
      <c r="P198" s="1" t="s">
        <v>1</v>
      </c>
      <c r="Q198" s="2">
        <v>33263.5</v>
      </c>
      <c r="R198" s="1"/>
      <c r="S198" s="1" t="s">
        <v>828</v>
      </c>
      <c r="T198" s="1"/>
      <c r="U198" s="1"/>
      <c r="V198" s="1" t="s">
        <v>152</v>
      </c>
      <c r="W198" s="1" t="s">
        <v>833</v>
      </c>
      <c r="X198" s="1" t="s">
        <v>149</v>
      </c>
      <c r="Y198" s="1"/>
      <c r="Z198" s="1"/>
      <c r="AA198" s="1"/>
      <c r="AB198" s="1"/>
      <c r="AC198" s="1" t="s">
        <v>49</v>
      </c>
      <c r="AD198" s="1"/>
      <c r="AE198" s="1" t="s">
        <v>156</v>
      </c>
      <c r="AF198" s="1" t="s">
        <v>913</v>
      </c>
    </row>
    <row r="199" spans="1:32" ht="45" x14ac:dyDescent="0.25">
      <c r="A199" s="1" t="s">
        <v>184</v>
      </c>
      <c r="B199" s="1" t="s">
        <v>816</v>
      </c>
      <c r="C199" s="1" t="s">
        <v>149</v>
      </c>
      <c r="D199" s="1" t="s">
        <v>838</v>
      </c>
      <c r="E199" s="1" t="s">
        <v>817</v>
      </c>
      <c r="F199" s="1"/>
      <c r="G199" s="1"/>
      <c r="H199" s="1" t="s">
        <v>21</v>
      </c>
      <c r="I199" s="1" t="s">
        <v>839</v>
      </c>
      <c r="J199" s="1" t="s">
        <v>840</v>
      </c>
      <c r="K199" s="62">
        <v>43830</v>
      </c>
      <c r="L199" s="1"/>
      <c r="M199" s="1" t="s">
        <v>185</v>
      </c>
      <c r="N199" s="1"/>
      <c r="O199" s="1" t="s">
        <v>152</v>
      </c>
      <c r="P199" s="1" t="s">
        <v>1</v>
      </c>
      <c r="Q199" s="2">
        <v>-18849.25</v>
      </c>
      <c r="R199" s="1"/>
      <c r="S199" s="1" t="s">
        <v>828</v>
      </c>
      <c r="T199" s="1"/>
      <c r="U199" s="1"/>
      <c r="V199" s="1" t="s">
        <v>152</v>
      </c>
      <c r="W199" s="1" t="s">
        <v>838</v>
      </c>
      <c r="X199" s="1" t="s">
        <v>149</v>
      </c>
      <c r="Y199" s="1"/>
      <c r="Z199" s="1"/>
      <c r="AA199" s="1"/>
      <c r="AB199" s="1"/>
      <c r="AC199" s="1"/>
      <c r="AD199" s="1" t="s">
        <v>839</v>
      </c>
      <c r="AE199" s="1" t="s">
        <v>816</v>
      </c>
      <c r="AF199" s="1" t="s">
        <v>913</v>
      </c>
    </row>
    <row r="200" spans="1:32" ht="45" x14ac:dyDescent="0.25">
      <c r="A200" s="1" t="s">
        <v>184</v>
      </c>
      <c r="B200" s="1" t="s">
        <v>819</v>
      </c>
      <c r="C200" s="1" t="s">
        <v>149</v>
      </c>
      <c r="D200" s="1" t="s">
        <v>838</v>
      </c>
      <c r="E200" s="1" t="s">
        <v>817</v>
      </c>
      <c r="F200" s="1"/>
      <c r="G200" s="1" t="s">
        <v>577</v>
      </c>
      <c r="H200" s="1" t="str">
        <f>VLOOKUP(G200,'SC to SCH'!$1:$1048576,2,FALSE)</f>
        <v>Equipment Maintenance</v>
      </c>
      <c r="I200" s="1"/>
      <c r="J200" s="1" t="s">
        <v>877</v>
      </c>
      <c r="K200" s="62">
        <v>43830</v>
      </c>
      <c r="L200" s="1"/>
      <c r="M200" s="1" t="s">
        <v>185</v>
      </c>
      <c r="N200" s="1"/>
      <c r="O200" s="1" t="s">
        <v>152</v>
      </c>
      <c r="P200" s="1" t="s">
        <v>1</v>
      </c>
      <c r="Q200" s="2">
        <v>792.03</v>
      </c>
      <c r="R200" s="1"/>
      <c r="S200" s="1" t="s">
        <v>828</v>
      </c>
      <c r="T200" s="1"/>
      <c r="U200" s="1"/>
      <c r="V200" s="1" t="s">
        <v>152</v>
      </c>
      <c r="W200" s="1" t="s">
        <v>838</v>
      </c>
      <c r="X200" s="1" t="s">
        <v>149</v>
      </c>
      <c r="Y200" s="1"/>
      <c r="Z200" s="1"/>
      <c r="AA200" s="1"/>
      <c r="AB200" s="1"/>
      <c r="AC200" s="1" t="s">
        <v>577</v>
      </c>
      <c r="AD200" s="1"/>
      <c r="AE200" s="1" t="s">
        <v>819</v>
      </c>
      <c r="AF200" s="1" t="s">
        <v>913</v>
      </c>
    </row>
    <row r="201" spans="1:32" ht="45" x14ac:dyDescent="0.25">
      <c r="A201" s="1" t="s">
        <v>184</v>
      </c>
      <c r="B201" s="1" t="s">
        <v>178</v>
      </c>
      <c r="C201" s="1" t="s">
        <v>149</v>
      </c>
      <c r="D201" s="1" t="s">
        <v>838</v>
      </c>
      <c r="E201" s="1" t="s">
        <v>817</v>
      </c>
      <c r="F201" s="1"/>
      <c r="G201" s="1" t="s">
        <v>179</v>
      </c>
      <c r="H201" s="1" t="str">
        <f>VLOOKUP(G201,'SC to SCH'!$1:$1048576,2,FALSE)</f>
        <v>Furniture and Equipment</v>
      </c>
      <c r="I201" s="1"/>
      <c r="J201" s="1" t="s">
        <v>842</v>
      </c>
      <c r="K201" s="62">
        <v>43830</v>
      </c>
      <c r="L201" s="1"/>
      <c r="M201" s="1" t="s">
        <v>185</v>
      </c>
      <c r="N201" s="1"/>
      <c r="O201" s="1" t="s">
        <v>152</v>
      </c>
      <c r="P201" s="1" t="s">
        <v>1</v>
      </c>
      <c r="Q201" s="2">
        <v>129.97999999999999</v>
      </c>
      <c r="R201" s="1"/>
      <c r="S201" s="1" t="s">
        <v>828</v>
      </c>
      <c r="T201" s="1"/>
      <c r="U201" s="1"/>
      <c r="V201" s="1" t="s">
        <v>152</v>
      </c>
      <c r="W201" s="1" t="s">
        <v>838</v>
      </c>
      <c r="X201" s="1" t="s">
        <v>149</v>
      </c>
      <c r="Y201" s="1"/>
      <c r="Z201" s="1"/>
      <c r="AA201" s="1"/>
      <c r="AB201" s="1"/>
      <c r="AC201" s="1" t="s">
        <v>179</v>
      </c>
      <c r="AD201" s="1"/>
      <c r="AE201" s="1" t="s">
        <v>178</v>
      </c>
      <c r="AF201" s="1" t="s">
        <v>913</v>
      </c>
    </row>
    <row r="202" spans="1:32" ht="45" x14ac:dyDescent="0.25">
      <c r="A202" s="1" t="s">
        <v>184</v>
      </c>
      <c r="B202" s="1" t="s">
        <v>178</v>
      </c>
      <c r="C202" s="1" t="s">
        <v>149</v>
      </c>
      <c r="D202" s="1" t="s">
        <v>838</v>
      </c>
      <c r="E202" s="1" t="s">
        <v>817</v>
      </c>
      <c r="F202" s="1"/>
      <c r="G202" s="1" t="s">
        <v>204</v>
      </c>
      <c r="H202" s="1" t="str">
        <f>VLOOKUP(G202,'SC to SCH'!$1:$1048576,2,FALSE)</f>
        <v>Furniture and Equipment</v>
      </c>
      <c r="I202" s="1"/>
      <c r="J202" s="1" t="s">
        <v>914</v>
      </c>
      <c r="K202" s="62">
        <v>43830</v>
      </c>
      <c r="L202" s="1"/>
      <c r="M202" s="1" t="s">
        <v>185</v>
      </c>
      <c r="N202" s="1"/>
      <c r="O202" s="1" t="s">
        <v>152</v>
      </c>
      <c r="P202" s="1" t="s">
        <v>1</v>
      </c>
      <c r="Q202" s="2">
        <v>283.25</v>
      </c>
      <c r="R202" s="1"/>
      <c r="S202" s="1" t="s">
        <v>828</v>
      </c>
      <c r="T202" s="1"/>
      <c r="U202" s="1"/>
      <c r="V202" s="1" t="s">
        <v>152</v>
      </c>
      <c r="W202" s="1" t="s">
        <v>838</v>
      </c>
      <c r="X202" s="1" t="s">
        <v>149</v>
      </c>
      <c r="Y202" s="1"/>
      <c r="Z202" s="1"/>
      <c r="AA202" s="1"/>
      <c r="AB202" s="1"/>
      <c r="AC202" s="1" t="s">
        <v>204</v>
      </c>
      <c r="AD202" s="1"/>
      <c r="AE202" s="1" t="s">
        <v>178</v>
      </c>
      <c r="AF202" s="1" t="s">
        <v>913</v>
      </c>
    </row>
    <row r="203" spans="1:32" ht="45" x14ac:dyDescent="0.25">
      <c r="A203" s="1" t="s">
        <v>184</v>
      </c>
      <c r="B203" s="1" t="s">
        <v>169</v>
      </c>
      <c r="C203" s="1" t="s">
        <v>149</v>
      </c>
      <c r="D203" s="1" t="s">
        <v>838</v>
      </c>
      <c r="E203" s="1" t="s">
        <v>817</v>
      </c>
      <c r="F203" s="1"/>
      <c r="G203" s="1" t="s">
        <v>173</v>
      </c>
      <c r="H203" s="1" t="str">
        <f>VLOOKUP(G203,'SC to SCH'!$1:$1048576,2,FALSE)</f>
        <v>Supplies</v>
      </c>
      <c r="I203" s="1"/>
      <c r="J203" s="1" t="s">
        <v>843</v>
      </c>
      <c r="K203" s="62">
        <v>43830</v>
      </c>
      <c r="L203" s="1"/>
      <c r="M203" s="1" t="s">
        <v>185</v>
      </c>
      <c r="N203" s="1"/>
      <c r="O203" s="1" t="s">
        <v>152</v>
      </c>
      <c r="P203" s="1" t="s">
        <v>1</v>
      </c>
      <c r="Q203" s="2">
        <v>1235.01</v>
      </c>
      <c r="R203" s="1"/>
      <c r="S203" s="1" t="s">
        <v>828</v>
      </c>
      <c r="T203" s="1"/>
      <c r="U203" s="1"/>
      <c r="V203" s="1" t="s">
        <v>152</v>
      </c>
      <c r="W203" s="1" t="s">
        <v>838</v>
      </c>
      <c r="X203" s="1" t="s">
        <v>149</v>
      </c>
      <c r="Y203" s="1"/>
      <c r="Z203" s="1"/>
      <c r="AA203" s="1"/>
      <c r="AB203" s="1"/>
      <c r="AC203" s="1" t="s">
        <v>173</v>
      </c>
      <c r="AD203" s="1"/>
      <c r="AE203" s="1" t="s">
        <v>169</v>
      </c>
      <c r="AF203" s="1" t="s">
        <v>913</v>
      </c>
    </row>
    <row r="204" spans="1:32" ht="45" x14ac:dyDescent="0.25">
      <c r="A204" s="1" t="s">
        <v>184</v>
      </c>
      <c r="B204" s="1" t="s">
        <v>153</v>
      </c>
      <c r="C204" s="1" t="s">
        <v>149</v>
      </c>
      <c r="D204" s="1" t="s">
        <v>838</v>
      </c>
      <c r="E204" s="1" t="s">
        <v>817</v>
      </c>
      <c r="F204" s="1"/>
      <c r="G204" s="1" t="s">
        <v>154</v>
      </c>
      <c r="H204" s="1" t="str">
        <f>VLOOKUP(G204,'SC to SCH'!$1:$1048576,2,FALSE)</f>
        <v>Printing and Duplicating</v>
      </c>
      <c r="I204" s="1"/>
      <c r="J204" s="1" t="s">
        <v>844</v>
      </c>
      <c r="K204" s="62">
        <v>43830</v>
      </c>
      <c r="L204" s="1"/>
      <c r="M204" s="1" t="s">
        <v>185</v>
      </c>
      <c r="N204" s="1"/>
      <c r="O204" s="1" t="s">
        <v>152</v>
      </c>
      <c r="P204" s="1" t="s">
        <v>1</v>
      </c>
      <c r="Q204" s="2">
        <v>959.28</v>
      </c>
      <c r="R204" s="1"/>
      <c r="S204" s="1" t="s">
        <v>828</v>
      </c>
      <c r="T204" s="1"/>
      <c r="U204" s="1"/>
      <c r="V204" s="1" t="s">
        <v>152</v>
      </c>
      <c r="W204" s="1" t="s">
        <v>838</v>
      </c>
      <c r="X204" s="1" t="s">
        <v>149</v>
      </c>
      <c r="Y204" s="1"/>
      <c r="Z204" s="1"/>
      <c r="AA204" s="1"/>
      <c r="AB204" s="1"/>
      <c r="AC204" s="1" t="s">
        <v>154</v>
      </c>
      <c r="AD204" s="1"/>
      <c r="AE204" s="1" t="s">
        <v>153</v>
      </c>
      <c r="AF204" s="1" t="s">
        <v>913</v>
      </c>
    </row>
    <row r="205" spans="1:32" ht="45" x14ac:dyDescent="0.25">
      <c r="A205" s="1" t="s">
        <v>184</v>
      </c>
      <c r="B205" s="1" t="s">
        <v>176</v>
      </c>
      <c r="C205" s="1" t="s">
        <v>149</v>
      </c>
      <c r="D205" s="1" t="s">
        <v>838</v>
      </c>
      <c r="E205" s="1" t="s">
        <v>817</v>
      </c>
      <c r="F205" s="1"/>
      <c r="G205" s="1" t="s">
        <v>182</v>
      </c>
      <c r="H205" s="1" t="str">
        <f>VLOOKUP(G205,'SC to SCH'!$1:$1048576,2,FALSE)</f>
        <v>Local Business</v>
      </c>
      <c r="I205" s="1"/>
      <c r="J205" s="1" t="s">
        <v>845</v>
      </c>
      <c r="K205" s="62">
        <v>43830</v>
      </c>
      <c r="L205" s="1"/>
      <c r="M205" s="1" t="s">
        <v>185</v>
      </c>
      <c r="N205" s="1"/>
      <c r="O205" s="1" t="s">
        <v>152</v>
      </c>
      <c r="P205" s="1" t="s">
        <v>1</v>
      </c>
      <c r="Q205" s="2">
        <v>268.27</v>
      </c>
      <c r="R205" s="1"/>
      <c r="S205" s="1" t="s">
        <v>828</v>
      </c>
      <c r="T205" s="1"/>
      <c r="U205" s="1"/>
      <c r="V205" s="1" t="s">
        <v>152</v>
      </c>
      <c r="W205" s="1" t="s">
        <v>838</v>
      </c>
      <c r="X205" s="1" t="s">
        <v>149</v>
      </c>
      <c r="Y205" s="1"/>
      <c r="Z205" s="1"/>
      <c r="AA205" s="1"/>
      <c r="AB205" s="1"/>
      <c r="AC205" s="1" t="s">
        <v>182</v>
      </c>
      <c r="AD205" s="1"/>
      <c r="AE205" s="1" t="s">
        <v>176</v>
      </c>
      <c r="AF205" s="1" t="s">
        <v>913</v>
      </c>
    </row>
    <row r="206" spans="1:32" ht="45" x14ac:dyDescent="0.25">
      <c r="A206" s="1" t="s">
        <v>184</v>
      </c>
      <c r="B206" s="1" t="s">
        <v>176</v>
      </c>
      <c r="C206" s="1" t="s">
        <v>149</v>
      </c>
      <c r="D206" s="1" t="s">
        <v>838</v>
      </c>
      <c r="E206" s="1" t="s">
        <v>817</v>
      </c>
      <c r="F206" s="1"/>
      <c r="G206" s="1" t="s">
        <v>182</v>
      </c>
      <c r="H206" s="1" t="str">
        <f>VLOOKUP(G206,'SC to SCH'!$1:$1048576,2,FALSE)</f>
        <v>Local Business</v>
      </c>
      <c r="I206" s="1"/>
      <c r="J206" s="1" t="s">
        <v>879</v>
      </c>
      <c r="K206" s="62">
        <v>43830</v>
      </c>
      <c r="L206" s="1"/>
      <c r="M206" s="1" t="s">
        <v>185</v>
      </c>
      <c r="N206" s="1"/>
      <c r="O206" s="1" t="s">
        <v>152</v>
      </c>
      <c r="P206" s="1" t="s">
        <v>1</v>
      </c>
      <c r="Q206" s="2">
        <v>175.2</v>
      </c>
      <c r="R206" s="1"/>
      <c r="S206" s="1" t="s">
        <v>828</v>
      </c>
      <c r="T206" s="1"/>
      <c r="U206" s="1"/>
      <c r="V206" s="1" t="s">
        <v>152</v>
      </c>
      <c r="W206" s="1" t="s">
        <v>838</v>
      </c>
      <c r="X206" s="1" t="s">
        <v>149</v>
      </c>
      <c r="Y206" s="1"/>
      <c r="Z206" s="1"/>
      <c r="AA206" s="1"/>
      <c r="AB206" s="1"/>
      <c r="AC206" s="1" t="s">
        <v>182</v>
      </c>
      <c r="AD206" s="1"/>
      <c r="AE206" s="1" t="s">
        <v>176</v>
      </c>
      <c r="AF206" s="1" t="s">
        <v>913</v>
      </c>
    </row>
    <row r="207" spans="1:32" ht="45" x14ac:dyDescent="0.25">
      <c r="A207" s="1" t="s">
        <v>184</v>
      </c>
      <c r="B207" s="1" t="s">
        <v>228</v>
      </c>
      <c r="C207" s="1" t="s">
        <v>149</v>
      </c>
      <c r="D207" s="1" t="s">
        <v>838</v>
      </c>
      <c r="E207" s="1" t="s">
        <v>817</v>
      </c>
      <c r="F207" s="1"/>
      <c r="G207" s="1" t="s">
        <v>385</v>
      </c>
      <c r="H207" s="1" t="str">
        <f>VLOOKUP(G207,'SC to SCH'!$1:$1048576,2,FALSE)</f>
        <v>Books,Subscriptions,Periodicals</v>
      </c>
      <c r="I207" s="1"/>
      <c r="J207" s="1" t="s">
        <v>846</v>
      </c>
      <c r="K207" s="62">
        <v>43830</v>
      </c>
      <c r="L207" s="1"/>
      <c r="M207" s="1" t="s">
        <v>185</v>
      </c>
      <c r="N207" s="1"/>
      <c r="O207" s="1" t="s">
        <v>152</v>
      </c>
      <c r="P207" s="1" t="s">
        <v>1</v>
      </c>
      <c r="Q207" s="2">
        <v>15.6</v>
      </c>
      <c r="R207" s="1"/>
      <c r="S207" s="1" t="s">
        <v>828</v>
      </c>
      <c r="T207" s="1"/>
      <c r="U207" s="1"/>
      <c r="V207" s="1" t="s">
        <v>152</v>
      </c>
      <c r="W207" s="1" t="s">
        <v>838</v>
      </c>
      <c r="X207" s="1" t="s">
        <v>149</v>
      </c>
      <c r="Y207" s="1"/>
      <c r="Z207" s="1"/>
      <c r="AA207" s="1"/>
      <c r="AB207" s="1"/>
      <c r="AC207" s="1" t="s">
        <v>385</v>
      </c>
      <c r="AD207" s="1"/>
      <c r="AE207" s="1" t="s">
        <v>228</v>
      </c>
      <c r="AF207" s="1" t="s">
        <v>913</v>
      </c>
    </row>
    <row r="208" spans="1:32" ht="45" x14ac:dyDescent="0.25">
      <c r="A208" s="1" t="s">
        <v>184</v>
      </c>
      <c r="B208" s="1" t="s">
        <v>155</v>
      </c>
      <c r="C208" s="1" t="s">
        <v>149</v>
      </c>
      <c r="D208" s="1" t="s">
        <v>838</v>
      </c>
      <c r="E208" s="1" t="s">
        <v>817</v>
      </c>
      <c r="F208" s="1"/>
      <c r="G208" s="1" t="s">
        <v>10</v>
      </c>
      <c r="H208" s="1" t="str">
        <f>VLOOKUP(G208,'SC to SCH'!$1:$1048576,2,FALSE)</f>
        <v>Fringe Benefits Allocated</v>
      </c>
      <c r="I208" s="1"/>
      <c r="J208" s="1" t="s">
        <v>849</v>
      </c>
      <c r="K208" s="62">
        <v>43830</v>
      </c>
      <c r="L208" s="1"/>
      <c r="M208" s="1" t="s">
        <v>185</v>
      </c>
      <c r="N208" s="1"/>
      <c r="O208" s="1" t="s">
        <v>152</v>
      </c>
      <c r="P208" s="1" t="s">
        <v>1</v>
      </c>
      <c r="Q208" s="2">
        <v>15948.97</v>
      </c>
      <c r="R208" s="1"/>
      <c r="S208" s="1" t="s">
        <v>828</v>
      </c>
      <c r="T208" s="1"/>
      <c r="U208" s="1"/>
      <c r="V208" s="1" t="s">
        <v>152</v>
      </c>
      <c r="W208" s="1" t="s">
        <v>838</v>
      </c>
      <c r="X208" s="1" t="s">
        <v>149</v>
      </c>
      <c r="Y208" s="1"/>
      <c r="Z208" s="1"/>
      <c r="AA208" s="1"/>
      <c r="AB208" s="1"/>
      <c r="AC208" s="1" t="s">
        <v>10</v>
      </c>
      <c r="AD208" s="1"/>
      <c r="AE208" s="1" t="s">
        <v>155</v>
      </c>
      <c r="AF208" s="1" t="s">
        <v>913</v>
      </c>
    </row>
    <row r="209" spans="1:32" ht="45" x14ac:dyDescent="0.25">
      <c r="A209" s="1" t="s">
        <v>184</v>
      </c>
      <c r="B209" s="1" t="s">
        <v>156</v>
      </c>
      <c r="C209" s="1" t="s">
        <v>149</v>
      </c>
      <c r="D209" s="1" t="s">
        <v>838</v>
      </c>
      <c r="E209" s="1" t="s">
        <v>817</v>
      </c>
      <c r="F209" s="1"/>
      <c r="G209" s="1" t="s">
        <v>49</v>
      </c>
      <c r="H209" s="1" t="str">
        <f>VLOOKUP(G209,'SC to SCH'!$1:$1048576,2,FALSE)</f>
        <v>FT Staff</v>
      </c>
      <c r="I209" s="1"/>
      <c r="J209" s="1" t="s">
        <v>850</v>
      </c>
      <c r="K209" s="62">
        <v>43830</v>
      </c>
      <c r="L209" s="1"/>
      <c r="M209" s="1" t="s">
        <v>185</v>
      </c>
      <c r="N209" s="1"/>
      <c r="O209" s="1" t="s">
        <v>152</v>
      </c>
      <c r="P209" s="1" t="s">
        <v>1</v>
      </c>
      <c r="Q209" s="2">
        <v>47635.25</v>
      </c>
      <c r="R209" s="1"/>
      <c r="S209" s="1" t="s">
        <v>828</v>
      </c>
      <c r="T209" s="1"/>
      <c r="U209" s="1"/>
      <c r="V209" s="1" t="s">
        <v>152</v>
      </c>
      <c r="W209" s="1" t="s">
        <v>838</v>
      </c>
      <c r="X209" s="1" t="s">
        <v>149</v>
      </c>
      <c r="Y209" s="1"/>
      <c r="Z209" s="1"/>
      <c r="AA209" s="1"/>
      <c r="AB209" s="1"/>
      <c r="AC209" s="1" t="s">
        <v>49</v>
      </c>
      <c r="AD209" s="1"/>
      <c r="AE209" s="1" t="s">
        <v>156</v>
      </c>
      <c r="AF209" s="1" t="s">
        <v>913</v>
      </c>
    </row>
    <row r="210" spans="1:32" ht="45" x14ac:dyDescent="0.25">
      <c r="A210" s="1" t="s">
        <v>184</v>
      </c>
      <c r="B210" s="1" t="s">
        <v>156</v>
      </c>
      <c r="C210" s="1" t="s">
        <v>149</v>
      </c>
      <c r="D210" s="1" t="s">
        <v>838</v>
      </c>
      <c r="E210" s="1" t="s">
        <v>817</v>
      </c>
      <c r="F210" s="1"/>
      <c r="G210" s="1" t="s">
        <v>50</v>
      </c>
      <c r="H210" s="1" t="str">
        <f>VLOOKUP(G210,'SC to SCH'!$1:$1048576,2,FALSE)</f>
        <v>FT Staff</v>
      </c>
      <c r="I210" s="1"/>
      <c r="J210" s="1" t="s">
        <v>851</v>
      </c>
      <c r="K210" s="62">
        <v>43830</v>
      </c>
      <c r="L210" s="1"/>
      <c r="M210" s="1" t="s">
        <v>185</v>
      </c>
      <c r="N210" s="1"/>
      <c r="O210" s="1" t="s">
        <v>152</v>
      </c>
      <c r="P210" s="1" t="s">
        <v>1</v>
      </c>
      <c r="Q210" s="2">
        <v>700</v>
      </c>
      <c r="R210" s="1"/>
      <c r="S210" s="1" t="s">
        <v>828</v>
      </c>
      <c r="T210" s="1"/>
      <c r="U210" s="1"/>
      <c r="V210" s="1" t="s">
        <v>152</v>
      </c>
      <c r="W210" s="1" t="s">
        <v>838</v>
      </c>
      <c r="X210" s="1" t="s">
        <v>149</v>
      </c>
      <c r="Y210" s="1"/>
      <c r="Z210" s="1"/>
      <c r="AA210" s="1"/>
      <c r="AB210" s="1"/>
      <c r="AC210" s="1" t="s">
        <v>50</v>
      </c>
      <c r="AD210" s="1"/>
      <c r="AE210" s="1" t="s">
        <v>156</v>
      </c>
      <c r="AF210" s="1" t="s">
        <v>913</v>
      </c>
    </row>
    <row r="211" spans="1:32" ht="45" x14ac:dyDescent="0.25">
      <c r="A211" s="1" t="s">
        <v>184</v>
      </c>
      <c r="B211" s="1" t="s">
        <v>816</v>
      </c>
      <c r="C211" s="1" t="s">
        <v>149</v>
      </c>
      <c r="D211" s="1" t="s">
        <v>852</v>
      </c>
      <c r="E211" s="1" t="s">
        <v>817</v>
      </c>
      <c r="F211" s="1"/>
      <c r="G211" s="1"/>
      <c r="H211" s="1" t="s">
        <v>21</v>
      </c>
      <c r="I211" s="1" t="s">
        <v>818</v>
      </c>
      <c r="J211" s="1" t="s">
        <v>853</v>
      </c>
      <c r="K211" s="62">
        <v>43830</v>
      </c>
      <c r="L211" s="1"/>
      <c r="M211" s="1" t="s">
        <v>185</v>
      </c>
      <c r="N211" s="1"/>
      <c r="O211" s="1" t="s">
        <v>152</v>
      </c>
      <c r="P211" s="1" t="s">
        <v>1</v>
      </c>
      <c r="Q211" s="2">
        <v>-1500</v>
      </c>
      <c r="R211" s="1"/>
      <c r="S211" s="1" t="s">
        <v>828</v>
      </c>
      <c r="T211" s="1"/>
      <c r="U211" s="1"/>
      <c r="V211" s="1" t="s">
        <v>152</v>
      </c>
      <c r="W211" s="1" t="s">
        <v>852</v>
      </c>
      <c r="X211" s="1" t="s">
        <v>149</v>
      </c>
      <c r="Y211" s="1"/>
      <c r="Z211" s="1"/>
      <c r="AA211" s="1"/>
      <c r="AB211" s="1"/>
      <c r="AC211" s="1"/>
      <c r="AD211" s="1" t="s">
        <v>818</v>
      </c>
      <c r="AE211" s="1" t="s">
        <v>816</v>
      </c>
      <c r="AF211" s="1" t="s">
        <v>913</v>
      </c>
    </row>
    <row r="212" spans="1:32" ht="45" x14ac:dyDescent="0.25">
      <c r="A212" s="1" t="s">
        <v>184</v>
      </c>
      <c r="B212" s="1" t="s">
        <v>178</v>
      </c>
      <c r="C212" s="1" t="s">
        <v>149</v>
      </c>
      <c r="D212" s="1" t="s">
        <v>852</v>
      </c>
      <c r="E212" s="1" t="s">
        <v>817</v>
      </c>
      <c r="F212" s="1"/>
      <c r="G212" s="1" t="s">
        <v>179</v>
      </c>
      <c r="H212" s="1" t="str">
        <f>VLOOKUP(G212,'SC to SCH'!$1:$1048576,2,FALSE)</f>
        <v>Furniture and Equipment</v>
      </c>
      <c r="I212" s="1"/>
      <c r="J212" s="1" t="s">
        <v>902</v>
      </c>
      <c r="K212" s="62">
        <v>43830</v>
      </c>
      <c r="L212" s="1"/>
      <c r="M212" s="1" t="s">
        <v>185</v>
      </c>
      <c r="N212" s="1"/>
      <c r="O212" s="1" t="s">
        <v>152</v>
      </c>
      <c r="P212" s="1" t="s">
        <v>1</v>
      </c>
      <c r="Q212" s="2">
        <v>2935.64</v>
      </c>
      <c r="R212" s="1"/>
      <c r="S212" s="1" t="s">
        <v>828</v>
      </c>
      <c r="T212" s="1"/>
      <c r="U212" s="1"/>
      <c r="V212" s="1" t="s">
        <v>152</v>
      </c>
      <c r="W212" s="1" t="s">
        <v>852</v>
      </c>
      <c r="X212" s="1" t="s">
        <v>149</v>
      </c>
      <c r="Y212" s="1"/>
      <c r="Z212" s="1"/>
      <c r="AA212" s="1"/>
      <c r="AB212" s="1"/>
      <c r="AC212" s="1" t="s">
        <v>179</v>
      </c>
      <c r="AD212" s="1"/>
      <c r="AE212" s="1" t="s">
        <v>178</v>
      </c>
      <c r="AF212" s="1" t="s">
        <v>913</v>
      </c>
    </row>
    <row r="213" spans="1:32" ht="45" x14ac:dyDescent="0.25">
      <c r="A213" s="1" t="s">
        <v>184</v>
      </c>
      <c r="B213" s="1" t="s">
        <v>155</v>
      </c>
      <c r="C213" s="1" t="s">
        <v>149</v>
      </c>
      <c r="D213" s="1" t="s">
        <v>852</v>
      </c>
      <c r="E213" s="1" t="s">
        <v>817</v>
      </c>
      <c r="F213" s="1"/>
      <c r="G213" s="1" t="s">
        <v>10</v>
      </c>
      <c r="H213" s="1" t="str">
        <f>VLOOKUP(G213,'SC to SCH'!$1:$1048576,2,FALSE)</f>
        <v>Fringe Benefits Allocated</v>
      </c>
      <c r="I213" s="1"/>
      <c r="J213" s="1" t="s">
        <v>862</v>
      </c>
      <c r="K213" s="62">
        <v>43830</v>
      </c>
      <c r="L213" s="1"/>
      <c r="M213" s="1" t="s">
        <v>185</v>
      </c>
      <c r="N213" s="1"/>
      <c r="O213" s="1" t="s">
        <v>152</v>
      </c>
      <c r="P213" s="1" t="s">
        <v>1</v>
      </c>
      <c r="Q213" s="2">
        <v>12441.05</v>
      </c>
      <c r="R213" s="1"/>
      <c r="S213" s="1" t="s">
        <v>828</v>
      </c>
      <c r="T213" s="1"/>
      <c r="U213" s="1"/>
      <c r="V213" s="1" t="s">
        <v>152</v>
      </c>
      <c r="W213" s="1" t="s">
        <v>852</v>
      </c>
      <c r="X213" s="1" t="s">
        <v>149</v>
      </c>
      <c r="Y213" s="1"/>
      <c r="Z213" s="1"/>
      <c r="AA213" s="1"/>
      <c r="AB213" s="1"/>
      <c r="AC213" s="1" t="s">
        <v>10</v>
      </c>
      <c r="AD213" s="1"/>
      <c r="AE213" s="1" t="s">
        <v>155</v>
      </c>
      <c r="AF213" s="1" t="s">
        <v>913</v>
      </c>
    </row>
    <row r="214" spans="1:32" ht="45" x14ac:dyDescent="0.25">
      <c r="A214" s="1" t="s">
        <v>184</v>
      </c>
      <c r="B214" s="1" t="s">
        <v>156</v>
      </c>
      <c r="C214" s="1" t="s">
        <v>149</v>
      </c>
      <c r="D214" s="1" t="s">
        <v>852</v>
      </c>
      <c r="E214" s="1" t="s">
        <v>817</v>
      </c>
      <c r="F214" s="1"/>
      <c r="G214" s="1" t="s">
        <v>49</v>
      </c>
      <c r="H214" s="1" t="str">
        <f>VLOOKUP(G214,'SC to SCH'!$1:$1048576,2,FALSE)</f>
        <v>FT Staff</v>
      </c>
      <c r="I214" s="1"/>
      <c r="J214" s="1" t="s">
        <v>863</v>
      </c>
      <c r="K214" s="62">
        <v>43830</v>
      </c>
      <c r="L214" s="1"/>
      <c r="M214" s="1" t="s">
        <v>185</v>
      </c>
      <c r="N214" s="1"/>
      <c r="O214" s="1" t="s">
        <v>152</v>
      </c>
      <c r="P214" s="1" t="s">
        <v>1</v>
      </c>
      <c r="Q214" s="2">
        <v>37416.67</v>
      </c>
      <c r="R214" s="1"/>
      <c r="S214" s="1" t="s">
        <v>828</v>
      </c>
      <c r="T214" s="1"/>
      <c r="U214" s="1"/>
      <c r="V214" s="1" t="s">
        <v>152</v>
      </c>
      <c r="W214" s="1" t="s">
        <v>852</v>
      </c>
      <c r="X214" s="1" t="s">
        <v>149</v>
      </c>
      <c r="Y214" s="1"/>
      <c r="Z214" s="1"/>
      <c r="AA214" s="1"/>
      <c r="AB214" s="1"/>
      <c r="AC214" s="1" t="s">
        <v>49</v>
      </c>
      <c r="AD214" s="1"/>
      <c r="AE214" s="1" t="s">
        <v>156</v>
      </c>
      <c r="AF214" s="1" t="s">
        <v>913</v>
      </c>
    </row>
    <row r="215" spans="1:32" ht="45" x14ac:dyDescent="0.25">
      <c r="A215" s="1" t="s">
        <v>184</v>
      </c>
      <c r="B215" s="1" t="s">
        <v>153</v>
      </c>
      <c r="C215" s="1" t="s">
        <v>149</v>
      </c>
      <c r="D215" s="1" t="s">
        <v>865</v>
      </c>
      <c r="E215" s="1" t="s">
        <v>817</v>
      </c>
      <c r="F215" s="1"/>
      <c r="G215" s="1" t="s">
        <v>167</v>
      </c>
      <c r="H215" s="1" t="str">
        <f>VLOOKUP(G215,'SC to SCH'!$1:$1048576,2,FALSE)</f>
        <v>Printing and Duplicating</v>
      </c>
      <c r="I215" s="1"/>
      <c r="J215" s="1" t="s">
        <v>868</v>
      </c>
      <c r="K215" s="62">
        <v>43830</v>
      </c>
      <c r="L215" s="1"/>
      <c r="M215" s="1" t="s">
        <v>185</v>
      </c>
      <c r="N215" s="1"/>
      <c r="O215" s="1" t="s">
        <v>152</v>
      </c>
      <c r="P215" s="1" t="s">
        <v>1</v>
      </c>
      <c r="Q215" s="2">
        <v>1359.48</v>
      </c>
      <c r="R215" s="1"/>
      <c r="S215" s="1" t="s">
        <v>828</v>
      </c>
      <c r="T215" s="1"/>
      <c r="U215" s="1"/>
      <c r="V215" s="1" t="s">
        <v>152</v>
      </c>
      <c r="W215" s="1" t="s">
        <v>865</v>
      </c>
      <c r="X215" s="1" t="s">
        <v>149</v>
      </c>
      <c r="Y215" s="1"/>
      <c r="Z215" s="1"/>
      <c r="AA215" s="1"/>
      <c r="AB215" s="1"/>
      <c r="AC215" s="1" t="s">
        <v>167</v>
      </c>
      <c r="AD215" s="1"/>
      <c r="AE215" s="1" t="s">
        <v>153</v>
      </c>
      <c r="AF215" s="1" t="s">
        <v>913</v>
      </c>
    </row>
    <row r="216" spans="1:32" ht="45" x14ac:dyDescent="0.25">
      <c r="A216" s="1" t="s">
        <v>184</v>
      </c>
      <c r="B216" s="1" t="s">
        <v>161</v>
      </c>
      <c r="C216" s="1" t="s">
        <v>149</v>
      </c>
      <c r="D216" s="1" t="s">
        <v>865</v>
      </c>
      <c r="E216" s="1" t="s">
        <v>817</v>
      </c>
      <c r="F216" s="1"/>
      <c r="G216" s="1" t="s">
        <v>162</v>
      </c>
      <c r="H216" s="1" t="str">
        <f>VLOOKUP(G216,'SC to SCH'!$1:$1048576,2,FALSE)</f>
        <v>Purchased Services</v>
      </c>
      <c r="I216" s="1"/>
      <c r="J216" s="1" t="s">
        <v>915</v>
      </c>
      <c r="K216" s="62">
        <v>43830</v>
      </c>
      <c r="L216" s="1"/>
      <c r="M216" s="1" t="s">
        <v>185</v>
      </c>
      <c r="N216" s="1"/>
      <c r="O216" s="1" t="s">
        <v>152</v>
      </c>
      <c r="P216" s="1" t="s">
        <v>1</v>
      </c>
      <c r="Q216" s="2">
        <v>2000</v>
      </c>
      <c r="R216" s="1"/>
      <c r="S216" s="1" t="s">
        <v>828</v>
      </c>
      <c r="T216" s="1"/>
      <c r="U216" s="1"/>
      <c r="V216" s="1" t="s">
        <v>152</v>
      </c>
      <c r="W216" s="1" t="s">
        <v>865</v>
      </c>
      <c r="X216" s="1" t="s">
        <v>149</v>
      </c>
      <c r="Y216" s="1"/>
      <c r="Z216" s="1"/>
      <c r="AA216" s="1"/>
      <c r="AB216" s="1"/>
      <c r="AC216" s="1" t="s">
        <v>162</v>
      </c>
      <c r="AD216" s="1"/>
      <c r="AE216" s="1" t="s">
        <v>161</v>
      </c>
      <c r="AF216" s="1" t="s">
        <v>913</v>
      </c>
    </row>
    <row r="217" spans="1:32" ht="45" x14ac:dyDescent="0.25">
      <c r="A217" s="1" t="s">
        <v>184</v>
      </c>
      <c r="B217" s="1" t="s">
        <v>176</v>
      </c>
      <c r="C217" s="1" t="s">
        <v>149</v>
      </c>
      <c r="D217" s="1" t="s">
        <v>865</v>
      </c>
      <c r="E217" s="1" t="s">
        <v>817</v>
      </c>
      <c r="F217" s="1"/>
      <c r="G217" s="1" t="s">
        <v>182</v>
      </c>
      <c r="H217" s="1" t="str">
        <f>VLOOKUP(G217,'SC to SCH'!$1:$1048576,2,FALSE)</f>
        <v>Local Business</v>
      </c>
      <c r="I217" s="1"/>
      <c r="J217" s="1" t="s">
        <v>916</v>
      </c>
      <c r="K217" s="62">
        <v>43830</v>
      </c>
      <c r="L217" s="1"/>
      <c r="M217" s="1" t="s">
        <v>185</v>
      </c>
      <c r="N217" s="1"/>
      <c r="O217" s="1" t="s">
        <v>152</v>
      </c>
      <c r="P217" s="1" t="s">
        <v>1</v>
      </c>
      <c r="Q217" s="2">
        <v>22</v>
      </c>
      <c r="R217" s="1"/>
      <c r="S217" s="1" t="s">
        <v>828</v>
      </c>
      <c r="T217" s="1"/>
      <c r="U217" s="1"/>
      <c r="V217" s="1" t="s">
        <v>152</v>
      </c>
      <c r="W217" s="1" t="s">
        <v>865</v>
      </c>
      <c r="X217" s="1" t="s">
        <v>149</v>
      </c>
      <c r="Y217" s="1"/>
      <c r="Z217" s="1"/>
      <c r="AA217" s="1"/>
      <c r="AB217" s="1"/>
      <c r="AC217" s="1" t="s">
        <v>182</v>
      </c>
      <c r="AD217" s="1"/>
      <c r="AE217" s="1" t="s">
        <v>176</v>
      </c>
      <c r="AF217" s="1" t="s">
        <v>913</v>
      </c>
    </row>
    <row r="218" spans="1:32" ht="45" x14ac:dyDescent="0.25">
      <c r="A218" s="1" t="s">
        <v>184</v>
      </c>
      <c r="B218" s="1" t="s">
        <v>229</v>
      </c>
      <c r="C218" s="1" t="s">
        <v>149</v>
      </c>
      <c r="D218" s="1" t="s">
        <v>865</v>
      </c>
      <c r="E218" s="1" t="s">
        <v>817</v>
      </c>
      <c r="F218" s="1"/>
      <c r="G218" s="1" t="s">
        <v>382</v>
      </c>
      <c r="H218" s="1" t="str">
        <f>VLOOKUP(G218,'SC to SCH'!$1:$1048576,2,FALSE)</f>
        <v>Communications</v>
      </c>
      <c r="I218" s="1"/>
      <c r="J218" s="1" t="s">
        <v>917</v>
      </c>
      <c r="K218" s="62">
        <v>43830</v>
      </c>
      <c r="L218" s="1"/>
      <c r="M218" s="1" t="s">
        <v>185</v>
      </c>
      <c r="N218" s="1"/>
      <c r="O218" s="1" t="s">
        <v>152</v>
      </c>
      <c r="P218" s="1" t="s">
        <v>1</v>
      </c>
      <c r="Q218" s="2">
        <v>29.65</v>
      </c>
      <c r="R218" s="1"/>
      <c r="S218" s="1" t="s">
        <v>828</v>
      </c>
      <c r="T218" s="1"/>
      <c r="U218" s="1"/>
      <c r="V218" s="1" t="s">
        <v>152</v>
      </c>
      <c r="W218" s="1" t="s">
        <v>865</v>
      </c>
      <c r="X218" s="1" t="s">
        <v>149</v>
      </c>
      <c r="Y218" s="1"/>
      <c r="Z218" s="1"/>
      <c r="AA218" s="1"/>
      <c r="AB218" s="1"/>
      <c r="AC218" s="1" t="s">
        <v>382</v>
      </c>
      <c r="AD218" s="1"/>
      <c r="AE218" s="1" t="s">
        <v>229</v>
      </c>
      <c r="AF218" s="1" t="s">
        <v>913</v>
      </c>
    </row>
    <row r="219" spans="1:32" ht="45" x14ac:dyDescent="0.25">
      <c r="A219" s="1" t="s">
        <v>184</v>
      </c>
      <c r="B219" s="1" t="s">
        <v>155</v>
      </c>
      <c r="C219" s="1" t="s">
        <v>149</v>
      </c>
      <c r="D219" s="1" t="s">
        <v>865</v>
      </c>
      <c r="E219" s="1" t="s">
        <v>817</v>
      </c>
      <c r="F219" s="1"/>
      <c r="G219" s="1" t="s">
        <v>10</v>
      </c>
      <c r="H219" s="1" t="str">
        <f>VLOOKUP(G219,'SC to SCH'!$1:$1048576,2,FALSE)</f>
        <v>Fringe Benefits Allocated</v>
      </c>
      <c r="I219" s="1"/>
      <c r="J219" s="1" t="s">
        <v>869</v>
      </c>
      <c r="K219" s="62">
        <v>43830</v>
      </c>
      <c r="L219" s="1"/>
      <c r="M219" s="1" t="s">
        <v>185</v>
      </c>
      <c r="N219" s="1"/>
      <c r="O219" s="1" t="s">
        <v>152</v>
      </c>
      <c r="P219" s="1" t="s">
        <v>1</v>
      </c>
      <c r="Q219" s="2">
        <v>33883.4</v>
      </c>
      <c r="R219" s="1"/>
      <c r="S219" s="1" t="s">
        <v>828</v>
      </c>
      <c r="T219" s="1"/>
      <c r="U219" s="1"/>
      <c r="V219" s="1" t="s">
        <v>152</v>
      </c>
      <c r="W219" s="1" t="s">
        <v>865</v>
      </c>
      <c r="X219" s="1" t="s">
        <v>149</v>
      </c>
      <c r="Y219" s="1"/>
      <c r="Z219" s="1"/>
      <c r="AA219" s="1"/>
      <c r="AB219" s="1"/>
      <c r="AC219" s="1" t="s">
        <v>10</v>
      </c>
      <c r="AD219" s="1"/>
      <c r="AE219" s="1" t="s">
        <v>155</v>
      </c>
      <c r="AF219" s="1" t="s">
        <v>913</v>
      </c>
    </row>
    <row r="220" spans="1:32" ht="45" x14ac:dyDescent="0.25">
      <c r="A220" s="1" t="s">
        <v>184</v>
      </c>
      <c r="B220" s="1" t="s">
        <v>156</v>
      </c>
      <c r="C220" s="1" t="s">
        <v>149</v>
      </c>
      <c r="D220" s="1" t="s">
        <v>865</v>
      </c>
      <c r="E220" s="1" t="s">
        <v>817</v>
      </c>
      <c r="F220" s="1"/>
      <c r="G220" s="1" t="s">
        <v>383</v>
      </c>
      <c r="H220" s="1" t="str">
        <f>VLOOKUP(G220,'SC to SCH'!$1:$1048576,2,FALSE)</f>
        <v>Student Labor</v>
      </c>
      <c r="I220" s="1"/>
      <c r="J220" s="1" t="s">
        <v>899</v>
      </c>
      <c r="K220" s="62">
        <v>43830</v>
      </c>
      <c r="L220" s="1"/>
      <c r="M220" s="1" t="s">
        <v>185</v>
      </c>
      <c r="N220" s="1"/>
      <c r="O220" s="1" t="s">
        <v>152</v>
      </c>
      <c r="P220" s="1" t="s">
        <v>1</v>
      </c>
      <c r="Q220" s="2">
        <v>25.8</v>
      </c>
      <c r="R220" s="1"/>
      <c r="S220" s="1" t="s">
        <v>828</v>
      </c>
      <c r="T220" s="1"/>
      <c r="U220" s="1"/>
      <c r="V220" s="1" t="s">
        <v>152</v>
      </c>
      <c r="W220" s="1" t="s">
        <v>865</v>
      </c>
      <c r="X220" s="1" t="s">
        <v>149</v>
      </c>
      <c r="Y220" s="1"/>
      <c r="Z220" s="1"/>
      <c r="AA220" s="1"/>
      <c r="AB220" s="1"/>
      <c r="AC220" s="1" t="s">
        <v>383</v>
      </c>
      <c r="AD220" s="1"/>
      <c r="AE220" s="1" t="s">
        <v>156</v>
      </c>
      <c r="AF220" s="1" t="s">
        <v>913</v>
      </c>
    </row>
    <row r="221" spans="1:32" ht="45" x14ac:dyDescent="0.25">
      <c r="A221" s="1" t="s">
        <v>184</v>
      </c>
      <c r="B221" s="1" t="s">
        <v>156</v>
      </c>
      <c r="C221" s="1" t="s">
        <v>149</v>
      </c>
      <c r="D221" s="1" t="s">
        <v>865</v>
      </c>
      <c r="E221" s="1" t="s">
        <v>817</v>
      </c>
      <c r="F221" s="1"/>
      <c r="G221" s="1" t="s">
        <v>49</v>
      </c>
      <c r="H221" s="1" t="str">
        <f>VLOOKUP(G221,'SC to SCH'!$1:$1048576,2,FALSE)</f>
        <v>FT Staff</v>
      </c>
      <c r="I221" s="1"/>
      <c r="J221" s="1" t="s">
        <v>870</v>
      </c>
      <c r="K221" s="62">
        <v>43830</v>
      </c>
      <c r="L221" s="1"/>
      <c r="M221" s="1" t="s">
        <v>185</v>
      </c>
      <c r="N221" s="1"/>
      <c r="O221" s="1" t="s">
        <v>152</v>
      </c>
      <c r="P221" s="1" t="s">
        <v>1</v>
      </c>
      <c r="Q221" s="2">
        <v>81698.83</v>
      </c>
      <c r="R221" s="1"/>
      <c r="S221" s="1" t="s">
        <v>828</v>
      </c>
      <c r="T221" s="1"/>
      <c r="U221" s="1"/>
      <c r="V221" s="1" t="s">
        <v>152</v>
      </c>
      <c r="W221" s="1" t="s">
        <v>865</v>
      </c>
      <c r="X221" s="1" t="s">
        <v>149</v>
      </c>
      <c r="Y221" s="1"/>
      <c r="Z221" s="1"/>
      <c r="AA221" s="1"/>
      <c r="AB221" s="1"/>
      <c r="AC221" s="1" t="s">
        <v>49</v>
      </c>
      <c r="AD221" s="1"/>
      <c r="AE221" s="1" t="s">
        <v>156</v>
      </c>
      <c r="AF221" s="1" t="s">
        <v>913</v>
      </c>
    </row>
    <row r="222" spans="1:32" ht="45" x14ac:dyDescent="0.25">
      <c r="A222" s="1" t="s">
        <v>184</v>
      </c>
      <c r="B222" s="1" t="s">
        <v>156</v>
      </c>
      <c r="C222" s="1" t="s">
        <v>149</v>
      </c>
      <c r="D222" s="1" t="s">
        <v>865</v>
      </c>
      <c r="E222" s="1" t="s">
        <v>817</v>
      </c>
      <c r="F222" s="1"/>
      <c r="G222" s="1" t="s">
        <v>48</v>
      </c>
      <c r="H222" s="1" t="str">
        <f>VLOOKUP(G222,'SC to SCH'!$1:$1048576,2,FALSE)</f>
        <v>FT Staff</v>
      </c>
      <c r="I222" s="1"/>
      <c r="J222" s="1" t="s">
        <v>871</v>
      </c>
      <c r="K222" s="62">
        <v>43830</v>
      </c>
      <c r="L222" s="1"/>
      <c r="M222" s="1" t="s">
        <v>185</v>
      </c>
      <c r="N222" s="1"/>
      <c r="O222" s="1" t="s">
        <v>152</v>
      </c>
      <c r="P222" s="1" t="s">
        <v>1</v>
      </c>
      <c r="Q222" s="2">
        <v>20206.12</v>
      </c>
      <c r="R222" s="1"/>
      <c r="S222" s="1" t="s">
        <v>828</v>
      </c>
      <c r="T222" s="1"/>
      <c r="U222" s="1"/>
      <c r="V222" s="1" t="s">
        <v>152</v>
      </c>
      <c r="W222" s="1" t="s">
        <v>865</v>
      </c>
      <c r="X222" s="1" t="s">
        <v>149</v>
      </c>
      <c r="Y222" s="1"/>
      <c r="Z222" s="1"/>
      <c r="AA222" s="1"/>
      <c r="AB222" s="1"/>
      <c r="AC222" s="1" t="s">
        <v>48</v>
      </c>
      <c r="AD222" s="1"/>
      <c r="AE222" s="1" t="s">
        <v>156</v>
      </c>
      <c r="AF222" s="1" t="s">
        <v>913</v>
      </c>
    </row>
    <row r="223" spans="1:32" ht="45" x14ac:dyDescent="0.25">
      <c r="A223" s="1" t="s">
        <v>184</v>
      </c>
      <c r="B223" s="1" t="s">
        <v>169</v>
      </c>
      <c r="C223" s="1" t="s">
        <v>149</v>
      </c>
      <c r="D223" s="1" t="s">
        <v>872</v>
      </c>
      <c r="E223" s="1" t="s">
        <v>817</v>
      </c>
      <c r="F223" s="1"/>
      <c r="G223" s="1" t="s">
        <v>170</v>
      </c>
      <c r="H223" s="1" t="str">
        <f>VLOOKUP(G223,'SC to SCH'!$1:$1048576,2,FALSE)</f>
        <v>Supplies</v>
      </c>
      <c r="I223" s="1"/>
      <c r="J223" s="1" t="s">
        <v>886</v>
      </c>
      <c r="K223" s="62">
        <v>43830</v>
      </c>
      <c r="L223" s="1"/>
      <c r="M223" s="1" t="s">
        <v>185</v>
      </c>
      <c r="N223" s="1"/>
      <c r="O223" s="1" t="s">
        <v>152</v>
      </c>
      <c r="P223" s="1" t="s">
        <v>1</v>
      </c>
      <c r="Q223" s="2">
        <v>64.47</v>
      </c>
      <c r="R223" s="1"/>
      <c r="S223" s="1" t="s">
        <v>828</v>
      </c>
      <c r="T223" s="1"/>
      <c r="U223" s="1"/>
      <c r="V223" s="1" t="s">
        <v>152</v>
      </c>
      <c r="W223" s="1" t="s">
        <v>872</v>
      </c>
      <c r="X223" s="1" t="s">
        <v>149</v>
      </c>
      <c r="Y223" s="1"/>
      <c r="Z223" s="1"/>
      <c r="AA223" s="1"/>
      <c r="AB223" s="1"/>
      <c r="AC223" s="1" t="s">
        <v>170</v>
      </c>
      <c r="AD223" s="1"/>
      <c r="AE223" s="1" t="s">
        <v>169</v>
      </c>
      <c r="AF223" s="1" t="s">
        <v>913</v>
      </c>
    </row>
    <row r="224" spans="1:32" ht="45" x14ac:dyDescent="0.25">
      <c r="A224" s="1" t="s">
        <v>184</v>
      </c>
      <c r="B224" s="1" t="s">
        <v>155</v>
      </c>
      <c r="C224" s="1" t="s">
        <v>149</v>
      </c>
      <c r="D224" s="1" t="s">
        <v>872</v>
      </c>
      <c r="E224" s="1" t="s">
        <v>817</v>
      </c>
      <c r="F224" s="1"/>
      <c r="G224" s="1" t="s">
        <v>10</v>
      </c>
      <c r="H224" s="1" t="str">
        <f>VLOOKUP(G224,'SC to SCH'!$1:$1048576,2,FALSE)</f>
        <v>Fringe Benefits Allocated</v>
      </c>
      <c r="I224" s="1"/>
      <c r="J224" s="1" t="s">
        <v>874</v>
      </c>
      <c r="K224" s="62">
        <v>43830</v>
      </c>
      <c r="L224" s="1"/>
      <c r="M224" s="1" t="s">
        <v>185</v>
      </c>
      <c r="N224" s="1"/>
      <c r="O224" s="1" t="s">
        <v>152</v>
      </c>
      <c r="P224" s="1" t="s">
        <v>1</v>
      </c>
      <c r="Q224" s="2">
        <v>12378.42</v>
      </c>
      <c r="R224" s="1"/>
      <c r="S224" s="1" t="s">
        <v>828</v>
      </c>
      <c r="T224" s="1"/>
      <c r="U224" s="1"/>
      <c r="V224" s="1" t="s">
        <v>152</v>
      </c>
      <c r="W224" s="1" t="s">
        <v>872</v>
      </c>
      <c r="X224" s="1" t="s">
        <v>149</v>
      </c>
      <c r="Y224" s="1"/>
      <c r="Z224" s="1"/>
      <c r="AA224" s="1"/>
      <c r="AB224" s="1"/>
      <c r="AC224" s="1" t="s">
        <v>10</v>
      </c>
      <c r="AD224" s="1"/>
      <c r="AE224" s="1" t="s">
        <v>155</v>
      </c>
      <c r="AF224" s="1" t="s">
        <v>913</v>
      </c>
    </row>
    <row r="225" spans="1:32" ht="45" x14ac:dyDescent="0.25">
      <c r="A225" s="1" t="s">
        <v>184</v>
      </c>
      <c r="B225" s="1" t="s">
        <v>156</v>
      </c>
      <c r="C225" s="1" t="s">
        <v>149</v>
      </c>
      <c r="D225" s="1" t="s">
        <v>872</v>
      </c>
      <c r="E225" s="1" t="s">
        <v>817</v>
      </c>
      <c r="F225" s="1"/>
      <c r="G225" s="1" t="s">
        <v>49</v>
      </c>
      <c r="H225" s="1" t="str">
        <f>VLOOKUP(G225,'SC to SCH'!$1:$1048576,2,FALSE)</f>
        <v>FT Staff</v>
      </c>
      <c r="I225" s="1"/>
      <c r="J225" s="1" t="s">
        <v>875</v>
      </c>
      <c r="K225" s="62">
        <v>43830</v>
      </c>
      <c r="L225" s="1"/>
      <c r="M225" s="1" t="s">
        <v>185</v>
      </c>
      <c r="N225" s="1"/>
      <c r="O225" s="1" t="s">
        <v>152</v>
      </c>
      <c r="P225" s="1" t="s">
        <v>1</v>
      </c>
      <c r="Q225" s="2">
        <v>29203.33</v>
      </c>
      <c r="R225" s="1"/>
      <c r="S225" s="1" t="s">
        <v>828</v>
      </c>
      <c r="T225" s="1"/>
      <c r="U225" s="1"/>
      <c r="V225" s="1" t="s">
        <v>152</v>
      </c>
      <c r="W225" s="1" t="s">
        <v>872</v>
      </c>
      <c r="X225" s="1" t="s">
        <v>149</v>
      </c>
      <c r="Y225" s="1"/>
      <c r="Z225" s="1"/>
      <c r="AA225" s="1"/>
      <c r="AB225" s="1"/>
      <c r="AC225" s="1" t="s">
        <v>49</v>
      </c>
      <c r="AD225" s="1"/>
      <c r="AE225" s="1" t="s">
        <v>156</v>
      </c>
      <c r="AF225" s="1" t="s">
        <v>913</v>
      </c>
    </row>
    <row r="226" spans="1:32" ht="45" x14ac:dyDescent="0.25">
      <c r="A226" s="1" t="s">
        <v>184</v>
      </c>
      <c r="B226" s="1" t="s">
        <v>156</v>
      </c>
      <c r="C226" s="1" t="s">
        <v>149</v>
      </c>
      <c r="D226" s="1" t="s">
        <v>872</v>
      </c>
      <c r="E226" s="1" t="s">
        <v>817</v>
      </c>
      <c r="F226" s="1"/>
      <c r="G226" s="1" t="s">
        <v>48</v>
      </c>
      <c r="H226" s="1" t="str">
        <f>VLOOKUP(G226,'SC to SCH'!$1:$1048576,2,FALSE)</f>
        <v>FT Staff</v>
      </c>
      <c r="I226" s="1"/>
      <c r="J226" s="1" t="s">
        <v>918</v>
      </c>
      <c r="K226" s="62">
        <v>43830</v>
      </c>
      <c r="L226" s="1"/>
      <c r="M226" s="1" t="s">
        <v>185</v>
      </c>
      <c r="N226" s="1"/>
      <c r="O226" s="1" t="s">
        <v>152</v>
      </c>
      <c r="P226" s="1" t="s">
        <v>1</v>
      </c>
      <c r="Q226" s="2">
        <v>8025</v>
      </c>
      <c r="R226" s="1"/>
      <c r="S226" s="1" t="s">
        <v>828</v>
      </c>
      <c r="T226" s="1"/>
      <c r="U226" s="1"/>
      <c r="V226" s="1" t="s">
        <v>152</v>
      </c>
      <c r="W226" s="1" t="s">
        <v>872</v>
      </c>
      <c r="X226" s="1" t="s">
        <v>149</v>
      </c>
      <c r="Y226" s="1"/>
      <c r="Z226" s="1"/>
      <c r="AA226" s="1"/>
      <c r="AB226" s="1"/>
      <c r="AC226" s="1" t="s">
        <v>48</v>
      </c>
      <c r="AD226" s="1"/>
      <c r="AE226" s="1" t="s">
        <v>156</v>
      </c>
      <c r="AF226" s="1" t="s">
        <v>913</v>
      </c>
    </row>
    <row r="227" spans="1:32" ht="45" x14ac:dyDescent="0.25">
      <c r="A227" s="1" t="s">
        <v>186</v>
      </c>
      <c r="B227" s="1" t="s">
        <v>157</v>
      </c>
      <c r="C227" s="1" t="s">
        <v>149</v>
      </c>
      <c r="D227" s="1" t="s">
        <v>872</v>
      </c>
      <c r="E227" s="1" t="s">
        <v>817</v>
      </c>
      <c r="F227" s="1"/>
      <c r="G227" s="1" t="s">
        <v>165</v>
      </c>
      <c r="H227" s="1" t="str">
        <f>VLOOKUP(G227,'SC to SCH'!$1:$1048576,2,FALSE)</f>
        <v>Inter-Departmental Services</v>
      </c>
      <c r="I227" s="1"/>
      <c r="J227" s="1" t="s">
        <v>873</v>
      </c>
      <c r="K227" s="62">
        <v>43769</v>
      </c>
      <c r="L227" s="1"/>
      <c r="M227" s="1" t="s">
        <v>187</v>
      </c>
      <c r="N227" s="1"/>
      <c r="O227" s="1" t="s">
        <v>152</v>
      </c>
      <c r="P227" s="1" t="s">
        <v>1</v>
      </c>
      <c r="Q227" s="2">
        <v>7.65</v>
      </c>
      <c r="R227" s="1"/>
      <c r="S227" s="1" t="s">
        <v>828</v>
      </c>
      <c r="T227" s="1"/>
      <c r="U227" s="1"/>
      <c r="V227" s="1" t="s">
        <v>152</v>
      </c>
      <c r="W227" s="1" t="s">
        <v>872</v>
      </c>
      <c r="X227" s="1" t="s">
        <v>149</v>
      </c>
      <c r="Y227" s="1"/>
      <c r="Z227" s="1"/>
      <c r="AA227" s="1"/>
      <c r="AB227" s="1"/>
      <c r="AC227" s="1" t="s">
        <v>165</v>
      </c>
      <c r="AD227" s="1"/>
      <c r="AE227" s="1" t="s">
        <v>157</v>
      </c>
      <c r="AF227" s="1" t="s">
        <v>919</v>
      </c>
    </row>
    <row r="228" spans="1:32" ht="45" x14ac:dyDescent="0.25">
      <c r="A228" s="1" t="s">
        <v>186</v>
      </c>
      <c r="B228" s="1" t="s">
        <v>169</v>
      </c>
      <c r="C228" s="1" t="s">
        <v>149</v>
      </c>
      <c r="D228" s="1" t="s">
        <v>872</v>
      </c>
      <c r="E228" s="1" t="s">
        <v>817</v>
      </c>
      <c r="F228" s="1"/>
      <c r="G228" s="1" t="s">
        <v>173</v>
      </c>
      <c r="H228" s="1" t="str">
        <f>VLOOKUP(G228,'SC to SCH'!$1:$1048576,2,FALSE)</f>
        <v>Supplies</v>
      </c>
      <c r="I228" s="1"/>
      <c r="J228" s="1" t="s">
        <v>905</v>
      </c>
      <c r="K228" s="62">
        <v>43769</v>
      </c>
      <c r="L228" s="1"/>
      <c r="M228" s="1" t="s">
        <v>187</v>
      </c>
      <c r="N228" s="1"/>
      <c r="O228" s="1" t="s">
        <v>152</v>
      </c>
      <c r="P228" s="1" t="s">
        <v>1</v>
      </c>
      <c r="Q228" s="2">
        <v>16.78</v>
      </c>
      <c r="R228" s="1"/>
      <c r="S228" s="1" t="s">
        <v>828</v>
      </c>
      <c r="T228" s="1"/>
      <c r="U228" s="1"/>
      <c r="V228" s="1" t="s">
        <v>152</v>
      </c>
      <c r="W228" s="1" t="s">
        <v>872</v>
      </c>
      <c r="X228" s="1" t="s">
        <v>149</v>
      </c>
      <c r="Y228" s="1"/>
      <c r="Z228" s="1"/>
      <c r="AA228" s="1"/>
      <c r="AB228" s="1"/>
      <c r="AC228" s="1" t="s">
        <v>173</v>
      </c>
      <c r="AD228" s="1"/>
      <c r="AE228" s="1" t="s">
        <v>169</v>
      </c>
      <c r="AF228" s="1" t="s">
        <v>919</v>
      </c>
    </row>
    <row r="229" spans="1:32" ht="45" x14ac:dyDescent="0.25">
      <c r="A229" s="1" t="s">
        <v>186</v>
      </c>
      <c r="B229" s="1" t="s">
        <v>169</v>
      </c>
      <c r="C229" s="1" t="s">
        <v>149</v>
      </c>
      <c r="D229" s="1" t="s">
        <v>872</v>
      </c>
      <c r="E229" s="1" t="s">
        <v>817</v>
      </c>
      <c r="F229" s="1"/>
      <c r="G229" s="1" t="s">
        <v>170</v>
      </c>
      <c r="H229" s="1" t="str">
        <f>VLOOKUP(G229,'SC to SCH'!$1:$1048576,2,FALSE)</f>
        <v>Supplies</v>
      </c>
      <c r="I229" s="1"/>
      <c r="J229" s="1" t="s">
        <v>886</v>
      </c>
      <c r="K229" s="62">
        <v>43769</v>
      </c>
      <c r="L229" s="1"/>
      <c r="M229" s="1" t="s">
        <v>187</v>
      </c>
      <c r="N229" s="1"/>
      <c r="O229" s="1" t="s">
        <v>152</v>
      </c>
      <c r="P229" s="1" t="s">
        <v>1</v>
      </c>
      <c r="Q229" s="2">
        <v>28.86</v>
      </c>
      <c r="R229" s="1"/>
      <c r="S229" s="1" t="s">
        <v>828</v>
      </c>
      <c r="T229" s="1"/>
      <c r="U229" s="1"/>
      <c r="V229" s="1" t="s">
        <v>152</v>
      </c>
      <c r="W229" s="1" t="s">
        <v>872</v>
      </c>
      <c r="X229" s="1" t="s">
        <v>149</v>
      </c>
      <c r="Y229" s="1"/>
      <c r="Z229" s="1"/>
      <c r="AA229" s="1"/>
      <c r="AB229" s="1"/>
      <c r="AC229" s="1" t="s">
        <v>170</v>
      </c>
      <c r="AD229" s="1"/>
      <c r="AE229" s="1" t="s">
        <v>169</v>
      </c>
      <c r="AF229" s="1" t="s">
        <v>919</v>
      </c>
    </row>
    <row r="230" spans="1:32" ht="45" x14ac:dyDescent="0.25">
      <c r="A230" s="1" t="s">
        <v>186</v>
      </c>
      <c r="B230" s="1" t="s">
        <v>155</v>
      </c>
      <c r="C230" s="1" t="s">
        <v>149</v>
      </c>
      <c r="D230" s="1" t="s">
        <v>872</v>
      </c>
      <c r="E230" s="1" t="s">
        <v>817</v>
      </c>
      <c r="F230" s="1"/>
      <c r="G230" s="1" t="s">
        <v>10</v>
      </c>
      <c r="H230" s="1" t="str">
        <f>VLOOKUP(G230,'SC to SCH'!$1:$1048576,2,FALSE)</f>
        <v>Fringe Benefits Allocated</v>
      </c>
      <c r="I230" s="1"/>
      <c r="J230" s="1" t="s">
        <v>874</v>
      </c>
      <c r="K230" s="62">
        <v>43769</v>
      </c>
      <c r="L230" s="1"/>
      <c r="M230" s="1" t="s">
        <v>187</v>
      </c>
      <c r="N230" s="1"/>
      <c r="O230" s="1" t="s">
        <v>152</v>
      </c>
      <c r="P230" s="1" t="s">
        <v>1</v>
      </c>
      <c r="Q230" s="2">
        <v>16505.080000000002</v>
      </c>
      <c r="R230" s="1"/>
      <c r="S230" s="1" t="s">
        <v>828</v>
      </c>
      <c r="T230" s="1"/>
      <c r="U230" s="1"/>
      <c r="V230" s="1" t="s">
        <v>152</v>
      </c>
      <c r="W230" s="1" t="s">
        <v>872</v>
      </c>
      <c r="X230" s="1" t="s">
        <v>149</v>
      </c>
      <c r="Y230" s="1"/>
      <c r="Z230" s="1"/>
      <c r="AA230" s="1"/>
      <c r="AB230" s="1"/>
      <c r="AC230" s="1" t="s">
        <v>10</v>
      </c>
      <c r="AD230" s="1"/>
      <c r="AE230" s="1" t="s">
        <v>155</v>
      </c>
      <c r="AF230" s="1" t="s">
        <v>919</v>
      </c>
    </row>
    <row r="231" spans="1:32" ht="45" x14ac:dyDescent="0.25">
      <c r="A231" s="1" t="s">
        <v>186</v>
      </c>
      <c r="B231" s="1" t="s">
        <v>156</v>
      </c>
      <c r="C231" s="1" t="s">
        <v>149</v>
      </c>
      <c r="D231" s="1" t="s">
        <v>872</v>
      </c>
      <c r="E231" s="1" t="s">
        <v>817</v>
      </c>
      <c r="F231" s="1"/>
      <c r="G231" s="1" t="s">
        <v>49</v>
      </c>
      <c r="H231" s="1" t="str">
        <f>VLOOKUP(G231,'SC to SCH'!$1:$1048576,2,FALSE)</f>
        <v>FT Staff</v>
      </c>
      <c r="I231" s="1"/>
      <c r="J231" s="1" t="s">
        <v>875</v>
      </c>
      <c r="K231" s="62">
        <v>43769</v>
      </c>
      <c r="L231" s="1"/>
      <c r="M231" s="1" t="s">
        <v>187</v>
      </c>
      <c r="N231" s="1"/>
      <c r="O231" s="1" t="s">
        <v>152</v>
      </c>
      <c r="P231" s="1" t="s">
        <v>1</v>
      </c>
      <c r="Q231" s="2">
        <v>41614.36</v>
      </c>
      <c r="R231" s="1"/>
      <c r="S231" s="1" t="s">
        <v>828</v>
      </c>
      <c r="T231" s="1"/>
      <c r="U231" s="1"/>
      <c r="V231" s="1" t="s">
        <v>152</v>
      </c>
      <c r="W231" s="1" t="s">
        <v>872</v>
      </c>
      <c r="X231" s="1" t="s">
        <v>149</v>
      </c>
      <c r="Y231" s="1"/>
      <c r="Z231" s="1"/>
      <c r="AA231" s="1"/>
      <c r="AB231" s="1"/>
      <c r="AC231" s="1" t="s">
        <v>49</v>
      </c>
      <c r="AD231" s="1"/>
      <c r="AE231" s="1" t="s">
        <v>156</v>
      </c>
      <c r="AF231" s="1" t="s">
        <v>919</v>
      </c>
    </row>
    <row r="232" spans="1:32" ht="45" x14ac:dyDescent="0.25">
      <c r="A232" s="1" t="s">
        <v>186</v>
      </c>
      <c r="B232" s="1" t="s">
        <v>156</v>
      </c>
      <c r="C232" s="1" t="s">
        <v>149</v>
      </c>
      <c r="D232" s="1" t="s">
        <v>872</v>
      </c>
      <c r="E232" s="1" t="s">
        <v>817</v>
      </c>
      <c r="F232" s="1"/>
      <c r="G232" s="1" t="s">
        <v>48</v>
      </c>
      <c r="H232" s="1" t="str">
        <f>VLOOKUP(G232,'SC to SCH'!$1:$1048576,2,FALSE)</f>
        <v>FT Staff</v>
      </c>
      <c r="I232" s="1"/>
      <c r="J232" s="1" t="s">
        <v>918</v>
      </c>
      <c r="K232" s="62">
        <v>43769</v>
      </c>
      <c r="L232" s="1"/>
      <c r="M232" s="1" t="s">
        <v>187</v>
      </c>
      <c r="N232" s="1"/>
      <c r="O232" s="1" t="s">
        <v>152</v>
      </c>
      <c r="P232" s="1" t="s">
        <v>1</v>
      </c>
      <c r="Q232" s="2">
        <v>8025</v>
      </c>
      <c r="R232" s="1"/>
      <c r="S232" s="1" t="s">
        <v>828</v>
      </c>
      <c r="T232" s="1"/>
      <c r="U232" s="1"/>
      <c r="V232" s="1" t="s">
        <v>152</v>
      </c>
      <c r="W232" s="1" t="s">
        <v>872</v>
      </c>
      <c r="X232" s="1" t="s">
        <v>149</v>
      </c>
      <c r="Y232" s="1"/>
      <c r="Z232" s="1"/>
      <c r="AA232" s="1"/>
      <c r="AB232" s="1"/>
      <c r="AC232" s="1" t="s">
        <v>48</v>
      </c>
      <c r="AD232" s="1"/>
      <c r="AE232" s="1" t="s">
        <v>156</v>
      </c>
      <c r="AF232" s="1" t="s">
        <v>919</v>
      </c>
    </row>
    <row r="233" spans="1:32" ht="45" x14ac:dyDescent="0.25">
      <c r="A233" s="1" t="s">
        <v>186</v>
      </c>
      <c r="B233" s="1" t="s">
        <v>155</v>
      </c>
      <c r="C233" s="1" t="s">
        <v>149</v>
      </c>
      <c r="D233" s="1" t="s">
        <v>826</v>
      </c>
      <c r="E233" s="1" t="s">
        <v>817</v>
      </c>
      <c r="F233" s="1"/>
      <c r="G233" s="1" t="s">
        <v>10</v>
      </c>
      <c r="H233" s="1" t="str">
        <f>VLOOKUP(G233,'SC to SCH'!$1:$1048576,2,FALSE)</f>
        <v>Fringe Benefits Allocated</v>
      </c>
      <c r="I233" s="1"/>
      <c r="J233" s="1" t="s">
        <v>830</v>
      </c>
      <c r="K233" s="62">
        <v>43769</v>
      </c>
      <c r="L233" s="1"/>
      <c r="M233" s="1" t="s">
        <v>187</v>
      </c>
      <c r="N233" s="1"/>
      <c r="O233" s="1" t="s">
        <v>152</v>
      </c>
      <c r="P233" s="1" t="s">
        <v>1</v>
      </c>
      <c r="Q233" s="2">
        <v>1530.4</v>
      </c>
      <c r="R233" s="1"/>
      <c r="S233" s="1" t="s">
        <v>828</v>
      </c>
      <c r="T233" s="1"/>
      <c r="U233" s="1"/>
      <c r="V233" s="1" t="s">
        <v>152</v>
      </c>
      <c r="W233" s="1" t="s">
        <v>826</v>
      </c>
      <c r="X233" s="1" t="s">
        <v>149</v>
      </c>
      <c r="Y233" s="1"/>
      <c r="Z233" s="1"/>
      <c r="AA233" s="1"/>
      <c r="AB233" s="1"/>
      <c r="AC233" s="1" t="s">
        <v>10</v>
      </c>
      <c r="AD233" s="1"/>
      <c r="AE233" s="1" t="s">
        <v>155</v>
      </c>
      <c r="AF233" s="1" t="s">
        <v>919</v>
      </c>
    </row>
    <row r="234" spans="1:32" ht="45" x14ac:dyDescent="0.25">
      <c r="A234" s="1" t="s">
        <v>186</v>
      </c>
      <c r="B234" s="1" t="s">
        <v>156</v>
      </c>
      <c r="C234" s="1" t="s">
        <v>149</v>
      </c>
      <c r="D234" s="1" t="s">
        <v>826</v>
      </c>
      <c r="E234" s="1" t="s">
        <v>817</v>
      </c>
      <c r="F234" s="1"/>
      <c r="G234" s="1" t="s">
        <v>240</v>
      </c>
      <c r="H234" s="1" t="str">
        <f>VLOOKUP(G234,'SC to SCH'!$1:$1048576,2,FALSE)</f>
        <v>PT Staff</v>
      </c>
      <c r="I234" s="1"/>
      <c r="J234" s="1" t="s">
        <v>831</v>
      </c>
      <c r="K234" s="62">
        <v>43769</v>
      </c>
      <c r="L234" s="1"/>
      <c r="M234" s="1" t="s">
        <v>187</v>
      </c>
      <c r="N234" s="1"/>
      <c r="O234" s="1" t="s">
        <v>152</v>
      </c>
      <c r="P234" s="1" t="s">
        <v>1</v>
      </c>
      <c r="Q234" s="2">
        <v>2274.67</v>
      </c>
      <c r="R234" s="1"/>
      <c r="S234" s="1" t="s">
        <v>828</v>
      </c>
      <c r="T234" s="1"/>
      <c r="U234" s="1"/>
      <c r="V234" s="1" t="s">
        <v>152</v>
      </c>
      <c r="W234" s="1" t="s">
        <v>826</v>
      </c>
      <c r="X234" s="1" t="s">
        <v>149</v>
      </c>
      <c r="Y234" s="1"/>
      <c r="Z234" s="1"/>
      <c r="AA234" s="1"/>
      <c r="AB234" s="1"/>
      <c r="AC234" s="1" t="s">
        <v>240</v>
      </c>
      <c r="AD234" s="1"/>
      <c r="AE234" s="1" t="s">
        <v>156</v>
      </c>
      <c r="AF234" s="1" t="s">
        <v>919</v>
      </c>
    </row>
    <row r="235" spans="1:32" ht="45" x14ac:dyDescent="0.25">
      <c r="A235" s="1" t="s">
        <v>186</v>
      </c>
      <c r="B235" s="1" t="s">
        <v>156</v>
      </c>
      <c r="C235" s="1" t="s">
        <v>149</v>
      </c>
      <c r="D235" s="1" t="s">
        <v>826</v>
      </c>
      <c r="E235" s="1" t="s">
        <v>817</v>
      </c>
      <c r="F235" s="1"/>
      <c r="G235" s="1" t="s">
        <v>49</v>
      </c>
      <c r="H235" s="1" t="str">
        <f>VLOOKUP(G235,'SC to SCH'!$1:$1048576,2,FALSE)</f>
        <v>FT Staff</v>
      </c>
      <c r="I235" s="1"/>
      <c r="J235" s="1" t="s">
        <v>832</v>
      </c>
      <c r="K235" s="62">
        <v>43769</v>
      </c>
      <c r="L235" s="1"/>
      <c r="M235" s="1" t="s">
        <v>187</v>
      </c>
      <c r="N235" s="1"/>
      <c r="O235" s="1" t="s">
        <v>152</v>
      </c>
      <c r="P235" s="1" t="s">
        <v>1</v>
      </c>
      <c r="Q235" s="2">
        <v>3525.22</v>
      </c>
      <c r="R235" s="1"/>
      <c r="S235" s="1" t="s">
        <v>828</v>
      </c>
      <c r="T235" s="1"/>
      <c r="U235" s="1"/>
      <c r="V235" s="1" t="s">
        <v>152</v>
      </c>
      <c r="W235" s="1" t="s">
        <v>826</v>
      </c>
      <c r="X235" s="1" t="s">
        <v>149</v>
      </c>
      <c r="Y235" s="1"/>
      <c r="Z235" s="1"/>
      <c r="AA235" s="1"/>
      <c r="AB235" s="1"/>
      <c r="AC235" s="1" t="s">
        <v>49</v>
      </c>
      <c r="AD235" s="1"/>
      <c r="AE235" s="1" t="s">
        <v>156</v>
      </c>
      <c r="AF235" s="1" t="s">
        <v>919</v>
      </c>
    </row>
    <row r="236" spans="1:32" ht="45" x14ac:dyDescent="0.25">
      <c r="A236" s="1" t="s">
        <v>186</v>
      </c>
      <c r="B236" s="1" t="s">
        <v>169</v>
      </c>
      <c r="C236" s="1" t="s">
        <v>149</v>
      </c>
      <c r="D236" s="1" t="s">
        <v>833</v>
      </c>
      <c r="E236" s="1" t="s">
        <v>817</v>
      </c>
      <c r="F236" s="1"/>
      <c r="G236" s="1" t="s">
        <v>170</v>
      </c>
      <c r="H236" s="1" t="str">
        <f>VLOOKUP(G236,'SC to SCH'!$1:$1048576,2,FALSE)</f>
        <v>Supplies</v>
      </c>
      <c r="I236" s="1"/>
      <c r="J236" s="1" t="s">
        <v>887</v>
      </c>
      <c r="K236" s="62">
        <v>43769</v>
      </c>
      <c r="L236" s="1"/>
      <c r="M236" s="1" t="s">
        <v>187</v>
      </c>
      <c r="N236" s="1"/>
      <c r="O236" s="1" t="s">
        <v>152</v>
      </c>
      <c r="P236" s="1" t="s">
        <v>1</v>
      </c>
      <c r="Q236" s="2">
        <v>92.34</v>
      </c>
      <c r="R236" s="1"/>
      <c r="S236" s="1" t="s">
        <v>828</v>
      </c>
      <c r="T236" s="1"/>
      <c r="U236" s="1"/>
      <c r="V236" s="1" t="s">
        <v>152</v>
      </c>
      <c r="W236" s="1" t="s">
        <v>833</v>
      </c>
      <c r="X236" s="1" t="s">
        <v>149</v>
      </c>
      <c r="Y236" s="1"/>
      <c r="Z236" s="1"/>
      <c r="AA236" s="1"/>
      <c r="AB236" s="1"/>
      <c r="AC236" s="1" t="s">
        <v>170</v>
      </c>
      <c r="AD236" s="1"/>
      <c r="AE236" s="1" t="s">
        <v>169</v>
      </c>
      <c r="AF236" s="1" t="s">
        <v>919</v>
      </c>
    </row>
    <row r="237" spans="1:32" ht="45" x14ac:dyDescent="0.25">
      <c r="A237" s="1" t="s">
        <v>186</v>
      </c>
      <c r="B237" s="1" t="s">
        <v>155</v>
      </c>
      <c r="C237" s="1" t="s">
        <v>149</v>
      </c>
      <c r="D237" s="1" t="s">
        <v>833</v>
      </c>
      <c r="E237" s="1" t="s">
        <v>817</v>
      </c>
      <c r="F237" s="1"/>
      <c r="G237" s="1" t="s">
        <v>10</v>
      </c>
      <c r="H237" s="1" t="str">
        <f>VLOOKUP(G237,'SC to SCH'!$1:$1048576,2,FALSE)</f>
        <v>Fringe Benefits Allocated</v>
      </c>
      <c r="I237" s="1"/>
      <c r="J237" s="1" t="s">
        <v>835</v>
      </c>
      <c r="K237" s="62">
        <v>43769</v>
      </c>
      <c r="L237" s="1"/>
      <c r="M237" s="1" t="s">
        <v>187</v>
      </c>
      <c r="N237" s="1"/>
      <c r="O237" s="1" t="s">
        <v>152</v>
      </c>
      <c r="P237" s="1" t="s">
        <v>1</v>
      </c>
      <c r="Q237" s="2">
        <v>11060.11</v>
      </c>
      <c r="R237" s="1"/>
      <c r="S237" s="1" t="s">
        <v>828</v>
      </c>
      <c r="T237" s="1"/>
      <c r="U237" s="1"/>
      <c r="V237" s="1" t="s">
        <v>152</v>
      </c>
      <c r="W237" s="1" t="s">
        <v>833</v>
      </c>
      <c r="X237" s="1" t="s">
        <v>149</v>
      </c>
      <c r="Y237" s="1"/>
      <c r="Z237" s="1"/>
      <c r="AA237" s="1"/>
      <c r="AB237" s="1"/>
      <c r="AC237" s="1" t="s">
        <v>10</v>
      </c>
      <c r="AD237" s="1"/>
      <c r="AE237" s="1" t="s">
        <v>155</v>
      </c>
      <c r="AF237" s="1" t="s">
        <v>919</v>
      </c>
    </row>
    <row r="238" spans="1:32" ht="45" x14ac:dyDescent="0.25">
      <c r="A238" s="1" t="s">
        <v>186</v>
      </c>
      <c r="B238" s="1" t="s">
        <v>156</v>
      </c>
      <c r="C238" s="1" t="s">
        <v>149</v>
      </c>
      <c r="D238" s="1" t="s">
        <v>833</v>
      </c>
      <c r="E238" s="1" t="s">
        <v>817</v>
      </c>
      <c r="F238" s="1"/>
      <c r="G238" s="1" t="s">
        <v>49</v>
      </c>
      <c r="H238" s="1" t="str">
        <f>VLOOKUP(G238,'SC to SCH'!$1:$1048576,2,FALSE)</f>
        <v>FT Staff</v>
      </c>
      <c r="I238" s="1"/>
      <c r="J238" s="1" t="s">
        <v>836</v>
      </c>
      <c r="K238" s="62">
        <v>43769</v>
      </c>
      <c r="L238" s="1"/>
      <c r="M238" s="1" t="s">
        <v>187</v>
      </c>
      <c r="N238" s="1"/>
      <c r="O238" s="1" t="s">
        <v>152</v>
      </c>
      <c r="P238" s="1" t="s">
        <v>1</v>
      </c>
      <c r="Q238" s="2">
        <v>33263.5</v>
      </c>
      <c r="R238" s="1"/>
      <c r="S238" s="1" t="s">
        <v>828</v>
      </c>
      <c r="T238" s="1"/>
      <c r="U238" s="1"/>
      <c r="V238" s="1" t="s">
        <v>152</v>
      </c>
      <c r="W238" s="1" t="s">
        <v>833</v>
      </c>
      <c r="X238" s="1" t="s">
        <v>149</v>
      </c>
      <c r="Y238" s="1"/>
      <c r="Z238" s="1"/>
      <c r="AA238" s="1"/>
      <c r="AB238" s="1"/>
      <c r="AC238" s="1" t="s">
        <v>49</v>
      </c>
      <c r="AD238" s="1"/>
      <c r="AE238" s="1" t="s">
        <v>156</v>
      </c>
      <c r="AF238" s="1" t="s">
        <v>919</v>
      </c>
    </row>
    <row r="239" spans="1:32" ht="45" x14ac:dyDescent="0.25">
      <c r="A239" s="1" t="s">
        <v>186</v>
      </c>
      <c r="B239" s="1" t="s">
        <v>816</v>
      </c>
      <c r="C239" s="1" t="s">
        <v>149</v>
      </c>
      <c r="D239" s="1" t="s">
        <v>838</v>
      </c>
      <c r="E239" s="1" t="s">
        <v>817</v>
      </c>
      <c r="F239" s="1"/>
      <c r="G239" s="1"/>
      <c r="H239" s="1" t="s">
        <v>21</v>
      </c>
      <c r="I239" s="1" t="s">
        <v>839</v>
      </c>
      <c r="J239" s="1" t="s">
        <v>840</v>
      </c>
      <c r="K239" s="62">
        <v>43769</v>
      </c>
      <c r="L239" s="1"/>
      <c r="M239" s="1" t="s">
        <v>187</v>
      </c>
      <c r="N239" s="1"/>
      <c r="O239" s="1" t="s">
        <v>152</v>
      </c>
      <c r="P239" s="1" t="s">
        <v>1</v>
      </c>
      <c r="Q239" s="2">
        <v>-18849.25</v>
      </c>
      <c r="R239" s="1"/>
      <c r="S239" s="1" t="s">
        <v>828</v>
      </c>
      <c r="T239" s="1"/>
      <c r="U239" s="1"/>
      <c r="V239" s="1" t="s">
        <v>152</v>
      </c>
      <c r="W239" s="1" t="s">
        <v>838</v>
      </c>
      <c r="X239" s="1" t="s">
        <v>149</v>
      </c>
      <c r="Y239" s="1"/>
      <c r="Z239" s="1"/>
      <c r="AA239" s="1"/>
      <c r="AB239" s="1"/>
      <c r="AC239" s="1"/>
      <c r="AD239" s="1" t="s">
        <v>839</v>
      </c>
      <c r="AE239" s="1" t="s">
        <v>816</v>
      </c>
      <c r="AF239" s="1" t="s">
        <v>919</v>
      </c>
    </row>
    <row r="240" spans="1:32" ht="45" x14ac:dyDescent="0.25">
      <c r="A240" s="1" t="s">
        <v>186</v>
      </c>
      <c r="B240" s="1" t="s">
        <v>148</v>
      </c>
      <c r="C240" s="1" t="s">
        <v>149</v>
      </c>
      <c r="D240" s="1" t="s">
        <v>838</v>
      </c>
      <c r="E240" s="1" t="s">
        <v>817</v>
      </c>
      <c r="F240" s="1"/>
      <c r="G240" s="1" t="s">
        <v>150</v>
      </c>
      <c r="H240" s="1" t="str">
        <f>VLOOKUP(G240,'SC to SCH'!$1:$1048576,2,FALSE)</f>
        <v>Other Expenses</v>
      </c>
      <c r="I240" s="1"/>
      <c r="J240" s="1" t="s">
        <v>920</v>
      </c>
      <c r="K240" s="62">
        <v>43769</v>
      </c>
      <c r="L240" s="1"/>
      <c r="M240" s="1" t="s">
        <v>187</v>
      </c>
      <c r="N240" s="1"/>
      <c r="O240" s="1" t="s">
        <v>152</v>
      </c>
      <c r="P240" s="1" t="s">
        <v>1</v>
      </c>
      <c r="Q240" s="2">
        <v>31.2</v>
      </c>
      <c r="R240" s="1"/>
      <c r="S240" s="1" t="s">
        <v>828</v>
      </c>
      <c r="T240" s="1"/>
      <c r="U240" s="1"/>
      <c r="V240" s="1" t="s">
        <v>152</v>
      </c>
      <c r="W240" s="1" t="s">
        <v>838</v>
      </c>
      <c r="X240" s="1" t="s">
        <v>149</v>
      </c>
      <c r="Y240" s="1"/>
      <c r="Z240" s="1"/>
      <c r="AA240" s="1"/>
      <c r="AB240" s="1"/>
      <c r="AC240" s="1" t="s">
        <v>150</v>
      </c>
      <c r="AD240" s="1"/>
      <c r="AE240" s="1" t="s">
        <v>148</v>
      </c>
      <c r="AF240" s="1" t="s">
        <v>919</v>
      </c>
    </row>
    <row r="241" spans="1:32" ht="45" x14ac:dyDescent="0.25">
      <c r="A241" s="1" t="s">
        <v>186</v>
      </c>
      <c r="B241" s="1" t="s">
        <v>178</v>
      </c>
      <c r="C241" s="1" t="s">
        <v>149</v>
      </c>
      <c r="D241" s="1" t="s">
        <v>838</v>
      </c>
      <c r="E241" s="1" t="s">
        <v>817</v>
      </c>
      <c r="F241" s="1"/>
      <c r="G241" s="1" t="s">
        <v>179</v>
      </c>
      <c r="H241" s="1" t="str">
        <f>VLOOKUP(G241,'SC to SCH'!$1:$1048576,2,FALSE)</f>
        <v>Furniture and Equipment</v>
      </c>
      <c r="I241" s="1"/>
      <c r="J241" s="1" t="s">
        <v>842</v>
      </c>
      <c r="K241" s="62">
        <v>43769</v>
      </c>
      <c r="L241" s="1"/>
      <c r="M241" s="1" t="s">
        <v>187</v>
      </c>
      <c r="N241" s="1"/>
      <c r="O241" s="1" t="s">
        <v>152</v>
      </c>
      <c r="P241" s="1" t="s">
        <v>1</v>
      </c>
      <c r="Q241" s="2">
        <v>2370.6799999999998</v>
      </c>
      <c r="R241" s="1"/>
      <c r="S241" s="1" t="s">
        <v>828</v>
      </c>
      <c r="T241" s="1"/>
      <c r="U241" s="1"/>
      <c r="V241" s="1" t="s">
        <v>152</v>
      </c>
      <c r="W241" s="1" t="s">
        <v>838</v>
      </c>
      <c r="X241" s="1" t="s">
        <v>149</v>
      </c>
      <c r="Y241" s="1"/>
      <c r="Z241" s="1"/>
      <c r="AA241" s="1"/>
      <c r="AB241" s="1"/>
      <c r="AC241" s="1" t="s">
        <v>179</v>
      </c>
      <c r="AD241" s="1"/>
      <c r="AE241" s="1" t="s">
        <v>178</v>
      </c>
      <c r="AF241" s="1" t="s">
        <v>919</v>
      </c>
    </row>
    <row r="242" spans="1:32" ht="45" x14ac:dyDescent="0.25">
      <c r="A242" s="1" t="s">
        <v>186</v>
      </c>
      <c r="B242" s="1" t="s">
        <v>169</v>
      </c>
      <c r="C242" s="1" t="s">
        <v>149</v>
      </c>
      <c r="D242" s="1" t="s">
        <v>838</v>
      </c>
      <c r="E242" s="1" t="s">
        <v>817</v>
      </c>
      <c r="F242" s="1"/>
      <c r="G242" s="1" t="s">
        <v>173</v>
      </c>
      <c r="H242" s="1" t="str">
        <f>VLOOKUP(G242,'SC to SCH'!$1:$1048576,2,FALSE)</f>
        <v>Supplies</v>
      </c>
      <c r="I242" s="1"/>
      <c r="J242" s="1" t="s">
        <v>843</v>
      </c>
      <c r="K242" s="62">
        <v>43769</v>
      </c>
      <c r="L242" s="1"/>
      <c r="M242" s="1" t="s">
        <v>187</v>
      </c>
      <c r="N242" s="1"/>
      <c r="O242" s="1" t="s">
        <v>152</v>
      </c>
      <c r="P242" s="1" t="s">
        <v>1</v>
      </c>
      <c r="Q242" s="2">
        <v>1023.75</v>
      </c>
      <c r="R242" s="1"/>
      <c r="S242" s="1" t="s">
        <v>828</v>
      </c>
      <c r="T242" s="1"/>
      <c r="U242" s="1"/>
      <c r="V242" s="1" t="s">
        <v>152</v>
      </c>
      <c r="W242" s="1" t="s">
        <v>838</v>
      </c>
      <c r="X242" s="1" t="s">
        <v>149</v>
      </c>
      <c r="Y242" s="1"/>
      <c r="Z242" s="1"/>
      <c r="AA242" s="1"/>
      <c r="AB242" s="1"/>
      <c r="AC242" s="1" t="s">
        <v>173</v>
      </c>
      <c r="AD242" s="1"/>
      <c r="AE242" s="1" t="s">
        <v>169</v>
      </c>
      <c r="AF242" s="1" t="s">
        <v>919</v>
      </c>
    </row>
    <row r="243" spans="1:32" ht="45" x14ac:dyDescent="0.25">
      <c r="A243" s="1" t="s">
        <v>186</v>
      </c>
      <c r="B243" s="1" t="s">
        <v>153</v>
      </c>
      <c r="C243" s="1" t="s">
        <v>149</v>
      </c>
      <c r="D243" s="1" t="s">
        <v>838</v>
      </c>
      <c r="E243" s="1" t="s">
        <v>817</v>
      </c>
      <c r="F243" s="1"/>
      <c r="G243" s="1" t="s">
        <v>154</v>
      </c>
      <c r="H243" s="1" t="str">
        <f>VLOOKUP(G243,'SC to SCH'!$1:$1048576,2,FALSE)</f>
        <v>Printing and Duplicating</v>
      </c>
      <c r="I243" s="1"/>
      <c r="J243" s="1" t="s">
        <v>844</v>
      </c>
      <c r="K243" s="62">
        <v>43769</v>
      </c>
      <c r="L243" s="1"/>
      <c r="M243" s="1" t="s">
        <v>187</v>
      </c>
      <c r="N243" s="1"/>
      <c r="O243" s="1" t="s">
        <v>152</v>
      </c>
      <c r="P243" s="1" t="s">
        <v>1</v>
      </c>
      <c r="Q243" s="2">
        <v>1169.2</v>
      </c>
      <c r="R243" s="1"/>
      <c r="S243" s="1" t="s">
        <v>828</v>
      </c>
      <c r="T243" s="1"/>
      <c r="U243" s="1"/>
      <c r="V243" s="1" t="s">
        <v>152</v>
      </c>
      <c r="W243" s="1" t="s">
        <v>838</v>
      </c>
      <c r="X243" s="1" t="s">
        <v>149</v>
      </c>
      <c r="Y243" s="1"/>
      <c r="Z243" s="1"/>
      <c r="AA243" s="1"/>
      <c r="AB243" s="1"/>
      <c r="AC243" s="1" t="s">
        <v>154</v>
      </c>
      <c r="AD243" s="1"/>
      <c r="AE243" s="1" t="s">
        <v>153</v>
      </c>
      <c r="AF243" s="1" t="s">
        <v>919</v>
      </c>
    </row>
    <row r="244" spans="1:32" ht="45" x14ac:dyDescent="0.25">
      <c r="A244" s="1" t="s">
        <v>186</v>
      </c>
      <c r="B244" s="1" t="s">
        <v>176</v>
      </c>
      <c r="C244" s="1" t="s">
        <v>149</v>
      </c>
      <c r="D244" s="1" t="s">
        <v>838</v>
      </c>
      <c r="E244" s="1" t="s">
        <v>817</v>
      </c>
      <c r="F244" s="1"/>
      <c r="G244" s="1" t="s">
        <v>182</v>
      </c>
      <c r="H244" s="1" t="str">
        <f>VLOOKUP(G244,'SC to SCH'!$1:$1048576,2,FALSE)</f>
        <v>Local Business</v>
      </c>
      <c r="I244" s="1"/>
      <c r="J244" s="1" t="s">
        <v>845</v>
      </c>
      <c r="K244" s="62">
        <v>43769</v>
      </c>
      <c r="L244" s="1"/>
      <c r="M244" s="1" t="s">
        <v>187</v>
      </c>
      <c r="N244" s="1"/>
      <c r="O244" s="1" t="s">
        <v>152</v>
      </c>
      <c r="P244" s="1" t="s">
        <v>1</v>
      </c>
      <c r="Q244" s="2">
        <v>809.49</v>
      </c>
      <c r="R244" s="1"/>
      <c r="S244" s="1" t="s">
        <v>828</v>
      </c>
      <c r="T244" s="1"/>
      <c r="U244" s="1"/>
      <c r="V244" s="1" t="s">
        <v>152</v>
      </c>
      <c r="W244" s="1" t="s">
        <v>838</v>
      </c>
      <c r="X244" s="1" t="s">
        <v>149</v>
      </c>
      <c r="Y244" s="1"/>
      <c r="Z244" s="1"/>
      <c r="AA244" s="1"/>
      <c r="AB244" s="1"/>
      <c r="AC244" s="1" t="s">
        <v>182</v>
      </c>
      <c r="AD244" s="1"/>
      <c r="AE244" s="1" t="s">
        <v>176</v>
      </c>
      <c r="AF244" s="1" t="s">
        <v>919</v>
      </c>
    </row>
    <row r="245" spans="1:32" ht="45" x14ac:dyDescent="0.25">
      <c r="A245" s="1" t="s">
        <v>186</v>
      </c>
      <c r="B245" s="1" t="s">
        <v>176</v>
      </c>
      <c r="C245" s="1" t="s">
        <v>149</v>
      </c>
      <c r="D245" s="1" t="s">
        <v>838</v>
      </c>
      <c r="E245" s="1" t="s">
        <v>817</v>
      </c>
      <c r="F245" s="1"/>
      <c r="G245" s="1" t="s">
        <v>182</v>
      </c>
      <c r="H245" s="1" t="str">
        <f>VLOOKUP(G245,'SC to SCH'!$1:$1048576,2,FALSE)</f>
        <v>Local Business</v>
      </c>
      <c r="I245" s="1"/>
      <c r="J245" s="1" t="s">
        <v>879</v>
      </c>
      <c r="K245" s="62">
        <v>43769</v>
      </c>
      <c r="L245" s="1"/>
      <c r="M245" s="1" t="s">
        <v>187</v>
      </c>
      <c r="N245" s="1"/>
      <c r="O245" s="1" t="s">
        <v>152</v>
      </c>
      <c r="P245" s="1" t="s">
        <v>1</v>
      </c>
      <c r="Q245" s="2">
        <v>72.900000000000006</v>
      </c>
      <c r="R245" s="1"/>
      <c r="S245" s="1" t="s">
        <v>828</v>
      </c>
      <c r="T245" s="1"/>
      <c r="U245" s="1"/>
      <c r="V245" s="1" t="s">
        <v>152</v>
      </c>
      <c r="W245" s="1" t="s">
        <v>838</v>
      </c>
      <c r="X245" s="1" t="s">
        <v>149</v>
      </c>
      <c r="Y245" s="1"/>
      <c r="Z245" s="1"/>
      <c r="AA245" s="1"/>
      <c r="AB245" s="1"/>
      <c r="AC245" s="1" t="s">
        <v>182</v>
      </c>
      <c r="AD245" s="1"/>
      <c r="AE245" s="1" t="s">
        <v>176</v>
      </c>
      <c r="AF245" s="1" t="s">
        <v>919</v>
      </c>
    </row>
    <row r="246" spans="1:32" ht="45" x14ac:dyDescent="0.25">
      <c r="A246" s="1" t="s">
        <v>186</v>
      </c>
      <c r="B246" s="1" t="s">
        <v>176</v>
      </c>
      <c r="C246" s="1" t="s">
        <v>149</v>
      </c>
      <c r="D246" s="1" t="s">
        <v>838</v>
      </c>
      <c r="E246" s="1" t="s">
        <v>817</v>
      </c>
      <c r="F246" s="1"/>
      <c r="G246" s="1" t="s">
        <v>177</v>
      </c>
      <c r="H246" s="1" t="str">
        <f>VLOOKUP(G246,'SC to SCH'!$1:$1048576,2,FALSE)</f>
        <v>Local Business</v>
      </c>
      <c r="I246" s="1"/>
      <c r="J246" s="1" t="s">
        <v>921</v>
      </c>
      <c r="K246" s="62">
        <v>43769</v>
      </c>
      <c r="L246" s="1"/>
      <c r="M246" s="1" t="s">
        <v>187</v>
      </c>
      <c r="N246" s="1"/>
      <c r="O246" s="1" t="s">
        <v>152</v>
      </c>
      <c r="P246" s="1" t="s">
        <v>1</v>
      </c>
      <c r="Q246" s="2">
        <v>100</v>
      </c>
      <c r="R246" s="1"/>
      <c r="S246" s="1" t="s">
        <v>828</v>
      </c>
      <c r="T246" s="1"/>
      <c r="U246" s="1"/>
      <c r="V246" s="1" t="s">
        <v>152</v>
      </c>
      <c r="W246" s="1" t="s">
        <v>838</v>
      </c>
      <c r="X246" s="1" t="s">
        <v>149</v>
      </c>
      <c r="Y246" s="1"/>
      <c r="Z246" s="1"/>
      <c r="AA246" s="1"/>
      <c r="AB246" s="1"/>
      <c r="AC246" s="1" t="s">
        <v>177</v>
      </c>
      <c r="AD246" s="1"/>
      <c r="AE246" s="1" t="s">
        <v>176</v>
      </c>
      <c r="AF246" s="1" t="s">
        <v>919</v>
      </c>
    </row>
    <row r="247" spans="1:32" ht="45" x14ac:dyDescent="0.25">
      <c r="A247" s="1" t="s">
        <v>186</v>
      </c>
      <c r="B247" s="1" t="s">
        <v>228</v>
      </c>
      <c r="C247" s="1" t="s">
        <v>149</v>
      </c>
      <c r="D247" s="1" t="s">
        <v>838</v>
      </c>
      <c r="E247" s="1" t="s">
        <v>817</v>
      </c>
      <c r="F247" s="1"/>
      <c r="G247" s="1" t="s">
        <v>385</v>
      </c>
      <c r="H247" s="1" t="str">
        <f>VLOOKUP(G247,'SC to SCH'!$1:$1048576,2,FALSE)</f>
        <v>Books,Subscriptions,Periodicals</v>
      </c>
      <c r="I247" s="1"/>
      <c r="J247" s="1" t="s">
        <v>846</v>
      </c>
      <c r="K247" s="62">
        <v>43769</v>
      </c>
      <c r="L247" s="1"/>
      <c r="M247" s="1" t="s">
        <v>187</v>
      </c>
      <c r="N247" s="1"/>
      <c r="O247" s="1" t="s">
        <v>152</v>
      </c>
      <c r="P247" s="1" t="s">
        <v>1</v>
      </c>
      <c r="Q247" s="2">
        <v>15.6</v>
      </c>
      <c r="R247" s="1"/>
      <c r="S247" s="1" t="s">
        <v>828</v>
      </c>
      <c r="T247" s="1"/>
      <c r="U247" s="1"/>
      <c r="V247" s="1" t="s">
        <v>152</v>
      </c>
      <c r="W247" s="1" t="s">
        <v>838</v>
      </c>
      <c r="X247" s="1" t="s">
        <v>149</v>
      </c>
      <c r="Y247" s="1"/>
      <c r="Z247" s="1"/>
      <c r="AA247" s="1"/>
      <c r="AB247" s="1"/>
      <c r="AC247" s="1" t="s">
        <v>385</v>
      </c>
      <c r="AD247" s="1"/>
      <c r="AE247" s="1" t="s">
        <v>228</v>
      </c>
      <c r="AF247" s="1" t="s">
        <v>919</v>
      </c>
    </row>
    <row r="248" spans="1:32" ht="45" x14ac:dyDescent="0.25">
      <c r="A248" s="1" t="s">
        <v>186</v>
      </c>
      <c r="B248" s="1" t="s">
        <v>155</v>
      </c>
      <c r="C248" s="1" t="s">
        <v>149</v>
      </c>
      <c r="D248" s="1" t="s">
        <v>838</v>
      </c>
      <c r="E248" s="1" t="s">
        <v>817</v>
      </c>
      <c r="F248" s="1"/>
      <c r="G248" s="1" t="s">
        <v>10</v>
      </c>
      <c r="H248" s="1" t="str">
        <f>VLOOKUP(G248,'SC to SCH'!$1:$1048576,2,FALSE)</f>
        <v>Fringe Benefits Allocated</v>
      </c>
      <c r="I248" s="1"/>
      <c r="J248" s="1" t="s">
        <v>849</v>
      </c>
      <c r="K248" s="62">
        <v>43769</v>
      </c>
      <c r="L248" s="1"/>
      <c r="M248" s="1" t="s">
        <v>187</v>
      </c>
      <c r="N248" s="1"/>
      <c r="O248" s="1" t="s">
        <v>152</v>
      </c>
      <c r="P248" s="1" t="s">
        <v>1</v>
      </c>
      <c r="Q248" s="2">
        <v>15948.97</v>
      </c>
      <c r="R248" s="1"/>
      <c r="S248" s="1" t="s">
        <v>828</v>
      </c>
      <c r="T248" s="1"/>
      <c r="U248" s="1"/>
      <c r="V248" s="1" t="s">
        <v>152</v>
      </c>
      <c r="W248" s="1" t="s">
        <v>838</v>
      </c>
      <c r="X248" s="1" t="s">
        <v>149</v>
      </c>
      <c r="Y248" s="1"/>
      <c r="Z248" s="1"/>
      <c r="AA248" s="1"/>
      <c r="AB248" s="1"/>
      <c r="AC248" s="1" t="s">
        <v>10</v>
      </c>
      <c r="AD248" s="1"/>
      <c r="AE248" s="1" t="s">
        <v>155</v>
      </c>
      <c r="AF248" s="1" t="s">
        <v>919</v>
      </c>
    </row>
    <row r="249" spans="1:32" ht="45" x14ac:dyDescent="0.25">
      <c r="A249" s="1" t="s">
        <v>186</v>
      </c>
      <c r="B249" s="1" t="s">
        <v>156</v>
      </c>
      <c r="C249" s="1" t="s">
        <v>149</v>
      </c>
      <c r="D249" s="1" t="s">
        <v>838</v>
      </c>
      <c r="E249" s="1" t="s">
        <v>817</v>
      </c>
      <c r="F249" s="1"/>
      <c r="G249" s="1" t="s">
        <v>49</v>
      </c>
      <c r="H249" s="1" t="str">
        <f>VLOOKUP(G249,'SC to SCH'!$1:$1048576,2,FALSE)</f>
        <v>FT Staff</v>
      </c>
      <c r="I249" s="1"/>
      <c r="J249" s="1" t="s">
        <v>850</v>
      </c>
      <c r="K249" s="62">
        <v>43769</v>
      </c>
      <c r="L249" s="1"/>
      <c r="M249" s="1" t="s">
        <v>187</v>
      </c>
      <c r="N249" s="1"/>
      <c r="O249" s="1" t="s">
        <v>152</v>
      </c>
      <c r="P249" s="1" t="s">
        <v>1</v>
      </c>
      <c r="Q249" s="2">
        <v>47635.25</v>
      </c>
      <c r="R249" s="1"/>
      <c r="S249" s="1" t="s">
        <v>828</v>
      </c>
      <c r="T249" s="1"/>
      <c r="U249" s="1"/>
      <c r="V249" s="1" t="s">
        <v>152</v>
      </c>
      <c r="W249" s="1" t="s">
        <v>838</v>
      </c>
      <c r="X249" s="1" t="s">
        <v>149</v>
      </c>
      <c r="Y249" s="1"/>
      <c r="Z249" s="1"/>
      <c r="AA249" s="1"/>
      <c r="AB249" s="1"/>
      <c r="AC249" s="1" t="s">
        <v>49</v>
      </c>
      <c r="AD249" s="1"/>
      <c r="AE249" s="1" t="s">
        <v>156</v>
      </c>
      <c r="AF249" s="1" t="s">
        <v>919</v>
      </c>
    </row>
    <row r="250" spans="1:32" ht="45" x14ac:dyDescent="0.25">
      <c r="A250" s="1" t="s">
        <v>186</v>
      </c>
      <c r="B250" s="1" t="s">
        <v>156</v>
      </c>
      <c r="C250" s="1" t="s">
        <v>149</v>
      </c>
      <c r="D250" s="1" t="s">
        <v>838</v>
      </c>
      <c r="E250" s="1" t="s">
        <v>817</v>
      </c>
      <c r="F250" s="1"/>
      <c r="G250" s="1" t="s">
        <v>50</v>
      </c>
      <c r="H250" s="1" t="str">
        <f>VLOOKUP(G250,'SC to SCH'!$1:$1048576,2,FALSE)</f>
        <v>FT Staff</v>
      </c>
      <c r="I250" s="1"/>
      <c r="J250" s="1" t="s">
        <v>851</v>
      </c>
      <c r="K250" s="62">
        <v>43769</v>
      </c>
      <c r="L250" s="1"/>
      <c r="M250" s="1" t="s">
        <v>187</v>
      </c>
      <c r="N250" s="1"/>
      <c r="O250" s="1" t="s">
        <v>152</v>
      </c>
      <c r="P250" s="1" t="s">
        <v>1</v>
      </c>
      <c r="Q250" s="2">
        <v>700</v>
      </c>
      <c r="R250" s="1"/>
      <c r="S250" s="1" t="s">
        <v>828</v>
      </c>
      <c r="T250" s="1"/>
      <c r="U250" s="1"/>
      <c r="V250" s="1" t="s">
        <v>152</v>
      </c>
      <c r="W250" s="1" t="s">
        <v>838</v>
      </c>
      <c r="X250" s="1" t="s">
        <v>149</v>
      </c>
      <c r="Y250" s="1"/>
      <c r="Z250" s="1"/>
      <c r="AA250" s="1"/>
      <c r="AB250" s="1"/>
      <c r="AC250" s="1" t="s">
        <v>50</v>
      </c>
      <c r="AD250" s="1"/>
      <c r="AE250" s="1" t="s">
        <v>156</v>
      </c>
      <c r="AF250" s="1" t="s">
        <v>919</v>
      </c>
    </row>
    <row r="251" spans="1:32" ht="45" x14ac:dyDescent="0.25">
      <c r="A251" s="1" t="s">
        <v>186</v>
      </c>
      <c r="B251" s="1" t="s">
        <v>816</v>
      </c>
      <c r="C251" s="1" t="s">
        <v>149</v>
      </c>
      <c r="D251" s="1" t="s">
        <v>852</v>
      </c>
      <c r="E251" s="1" t="s">
        <v>817</v>
      </c>
      <c r="F251" s="1"/>
      <c r="G251" s="1"/>
      <c r="H251" s="1" t="s">
        <v>21</v>
      </c>
      <c r="I251" s="1" t="s">
        <v>818</v>
      </c>
      <c r="J251" s="1" t="s">
        <v>853</v>
      </c>
      <c r="K251" s="62">
        <v>43769</v>
      </c>
      <c r="L251" s="1"/>
      <c r="M251" s="1" t="s">
        <v>187</v>
      </c>
      <c r="N251" s="1"/>
      <c r="O251" s="1" t="s">
        <v>152</v>
      </c>
      <c r="P251" s="1" t="s">
        <v>1</v>
      </c>
      <c r="Q251" s="2">
        <v>-1500</v>
      </c>
      <c r="R251" s="1"/>
      <c r="S251" s="1" t="s">
        <v>828</v>
      </c>
      <c r="T251" s="1"/>
      <c r="U251" s="1"/>
      <c r="V251" s="1" t="s">
        <v>152</v>
      </c>
      <c r="W251" s="1" t="s">
        <v>852</v>
      </c>
      <c r="X251" s="1" t="s">
        <v>149</v>
      </c>
      <c r="Y251" s="1"/>
      <c r="Z251" s="1"/>
      <c r="AA251" s="1"/>
      <c r="AB251" s="1"/>
      <c r="AC251" s="1"/>
      <c r="AD251" s="1" t="s">
        <v>818</v>
      </c>
      <c r="AE251" s="1" t="s">
        <v>816</v>
      </c>
      <c r="AF251" s="1" t="s">
        <v>919</v>
      </c>
    </row>
    <row r="252" spans="1:32" ht="45" x14ac:dyDescent="0.25">
      <c r="A252" s="1" t="s">
        <v>186</v>
      </c>
      <c r="B252" s="1" t="s">
        <v>163</v>
      </c>
      <c r="C252" s="1" t="s">
        <v>149</v>
      </c>
      <c r="D252" s="1" t="s">
        <v>852</v>
      </c>
      <c r="E252" s="1" t="s">
        <v>817</v>
      </c>
      <c r="F252" s="1"/>
      <c r="G252" s="1" t="s">
        <v>190</v>
      </c>
      <c r="H252" s="1" t="str">
        <f>VLOOKUP(G252,'SC to SCH'!$1:$1048576,2,FALSE)</f>
        <v>Domestic Travel</v>
      </c>
      <c r="I252" s="1"/>
      <c r="J252" s="1" t="s">
        <v>922</v>
      </c>
      <c r="K252" s="62">
        <v>43769</v>
      </c>
      <c r="L252" s="1"/>
      <c r="M252" s="1" t="s">
        <v>187</v>
      </c>
      <c r="N252" s="1"/>
      <c r="O252" s="1" t="s">
        <v>152</v>
      </c>
      <c r="P252" s="1" t="s">
        <v>1</v>
      </c>
      <c r="Q252" s="2">
        <v>50</v>
      </c>
      <c r="R252" s="1"/>
      <c r="S252" s="1" t="s">
        <v>828</v>
      </c>
      <c r="T252" s="1"/>
      <c r="U252" s="1"/>
      <c r="V252" s="1" t="s">
        <v>152</v>
      </c>
      <c r="W252" s="1" t="s">
        <v>852</v>
      </c>
      <c r="X252" s="1" t="s">
        <v>149</v>
      </c>
      <c r="Y252" s="1"/>
      <c r="Z252" s="1"/>
      <c r="AA252" s="1"/>
      <c r="AB252" s="1"/>
      <c r="AC252" s="1" t="s">
        <v>190</v>
      </c>
      <c r="AD252" s="1"/>
      <c r="AE252" s="1" t="s">
        <v>163</v>
      </c>
      <c r="AF252" s="1" t="s">
        <v>919</v>
      </c>
    </row>
    <row r="253" spans="1:32" ht="45" x14ac:dyDescent="0.25">
      <c r="A253" s="1" t="s">
        <v>186</v>
      </c>
      <c r="B253" s="1" t="s">
        <v>163</v>
      </c>
      <c r="C253" s="1" t="s">
        <v>149</v>
      </c>
      <c r="D253" s="1" t="s">
        <v>852</v>
      </c>
      <c r="E253" s="1" t="s">
        <v>817</v>
      </c>
      <c r="F253" s="1"/>
      <c r="G253" s="1" t="s">
        <v>190</v>
      </c>
      <c r="H253" s="1" t="str">
        <f>VLOOKUP(G253,'SC to SCH'!$1:$1048576,2,FALSE)</f>
        <v>Domestic Travel</v>
      </c>
      <c r="I253" s="1"/>
      <c r="J253" s="1" t="s">
        <v>923</v>
      </c>
      <c r="K253" s="62">
        <v>43769</v>
      </c>
      <c r="L253" s="1"/>
      <c r="M253" s="1" t="s">
        <v>187</v>
      </c>
      <c r="N253" s="1"/>
      <c r="O253" s="1" t="s">
        <v>152</v>
      </c>
      <c r="P253" s="1" t="s">
        <v>1</v>
      </c>
      <c r="Q253" s="2">
        <v>57</v>
      </c>
      <c r="R253" s="1"/>
      <c r="S253" s="1" t="s">
        <v>828</v>
      </c>
      <c r="T253" s="1"/>
      <c r="U253" s="1"/>
      <c r="V253" s="1" t="s">
        <v>152</v>
      </c>
      <c r="W253" s="1" t="s">
        <v>852</v>
      </c>
      <c r="X253" s="1" t="s">
        <v>149</v>
      </c>
      <c r="Y253" s="1"/>
      <c r="Z253" s="1"/>
      <c r="AA253" s="1"/>
      <c r="AB253" s="1"/>
      <c r="AC253" s="1" t="s">
        <v>190</v>
      </c>
      <c r="AD253" s="1"/>
      <c r="AE253" s="1" t="s">
        <v>163</v>
      </c>
      <c r="AF253" s="1" t="s">
        <v>919</v>
      </c>
    </row>
    <row r="254" spans="1:32" ht="45" x14ac:dyDescent="0.25">
      <c r="A254" s="1" t="s">
        <v>186</v>
      </c>
      <c r="B254" s="1" t="s">
        <v>163</v>
      </c>
      <c r="C254" s="1" t="s">
        <v>149</v>
      </c>
      <c r="D254" s="1" t="s">
        <v>852</v>
      </c>
      <c r="E254" s="1" t="s">
        <v>817</v>
      </c>
      <c r="F254" s="1"/>
      <c r="G254" s="1" t="s">
        <v>191</v>
      </c>
      <c r="H254" s="1" t="str">
        <f>VLOOKUP(G254,'SC to SCH'!$1:$1048576,2,FALSE)</f>
        <v>Domestic Travel</v>
      </c>
      <c r="I254" s="1"/>
      <c r="J254" s="1" t="s">
        <v>924</v>
      </c>
      <c r="K254" s="62">
        <v>43769</v>
      </c>
      <c r="L254" s="1"/>
      <c r="M254" s="1" t="s">
        <v>187</v>
      </c>
      <c r="N254" s="1"/>
      <c r="O254" s="1" t="s">
        <v>152</v>
      </c>
      <c r="P254" s="1" t="s">
        <v>1</v>
      </c>
      <c r="Q254" s="2">
        <v>168</v>
      </c>
      <c r="R254" s="1"/>
      <c r="S254" s="1" t="s">
        <v>828</v>
      </c>
      <c r="T254" s="1"/>
      <c r="U254" s="1"/>
      <c r="V254" s="1" t="s">
        <v>152</v>
      </c>
      <c r="W254" s="1" t="s">
        <v>852</v>
      </c>
      <c r="X254" s="1" t="s">
        <v>149</v>
      </c>
      <c r="Y254" s="1"/>
      <c r="Z254" s="1"/>
      <c r="AA254" s="1"/>
      <c r="AB254" s="1"/>
      <c r="AC254" s="1" t="s">
        <v>191</v>
      </c>
      <c r="AD254" s="1"/>
      <c r="AE254" s="1" t="s">
        <v>163</v>
      </c>
      <c r="AF254" s="1" t="s">
        <v>919</v>
      </c>
    </row>
    <row r="255" spans="1:32" ht="45" x14ac:dyDescent="0.25">
      <c r="A255" s="1" t="s">
        <v>186</v>
      </c>
      <c r="B255" s="1" t="s">
        <v>163</v>
      </c>
      <c r="C255" s="1" t="s">
        <v>149</v>
      </c>
      <c r="D255" s="1" t="s">
        <v>852</v>
      </c>
      <c r="E255" s="1" t="s">
        <v>817</v>
      </c>
      <c r="F255" s="1"/>
      <c r="G255" s="1" t="s">
        <v>183</v>
      </c>
      <c r="H255" s="1" t="str">
        <f>VLOOKUP(G255,'SC to SCH'!$1:$1048576,2,FALSE)</f>
        <v>Domestic Travel</v>
      </c>
      <c r="I255" s="1"/>
      <c r="J255" s="1" t="s">
        <v>925</v>
      </c>
      <c r="K255" s="62">
        <v>43769</v>
      </c>
      <c r="L255" s="1"/>
      <c r="M255" s="1" t="s">
        <v>187</v>
      </c>
      <c r="N255" s="1"/>
      <c r="O255" s="1" t="s">
        <v>152</v>
      </c>
      <c r="P255" s="1" t="s">
        <v>1</v>
      </c>
      <c r="Q255" s="2">
        <v>119.05</v>
      </c>
      <c r="R255" s="1"/>
      <c r="S255" s="1" t="s">
        <v>828</v>
      </c>
      <c r="T255" s="1"/>
      <c r="U255" s="1"/>
      <c r="V255" s="1" t="s">
        <v>152</v>
      </c>
      <c r="W255" s="1" t="s">
        <v>852</v>
      </c>
      <c r="X255" s="1" t="s">
        <v>149</v>
      </c>
      <c r="Y255" s="1"/>
      <c r="Z255" s="1"/>
      <c r="AA255" s="1"/>
      <c r="AB255" s="1"/>
      <c r="AC255" s="1" t="s">
        <v>183</v>
      </c>
      <c r="AD255" s="1"/>
      <c r="AE255" s="1" t="s">
        <v>163</v>
      </c>
      <c r="AF255" s="1" t="s">
        <v>919</v>
      </c>
    </row>
    <row r="256" spans="1:32" ht="45" x14ac:dyDescent="0.25">
      <c r="A256" s="1" t="s">
        <v>186</v>
      </c>
      <c r="B256" s="1" t="s">
        <v>155</v>
      </c>
      <c r="C256" s="1" t="s">
        <v>149</v>
      </c>
      <c r="D256" s="1" t="s">
        <v>852</v>
      </c>
      <c r="E256" s="1" t="s">
        <v>817</v>
      </c>
      <c r="F256" s="1"/>
      <c r="G256" s="1" t="s">
        <v>10</v>
      </c>
      <c r="H256" s="1" t="str">
        <f>VLOOKUP(G256,'SC to SCH'!$1:$1048576,2,FALSE)</f>
        <v>Fringe Benefits Allocated</v>
      </c>
      <c r="I256" s="1"/>
      <c r="J256" s="1" t="s">
        <v>862</v>
      </c>
      <c r="K256" s="62">
        <v>43769</v>
      </c>
      <c r="L256" s="1"/>
      <c r="M256" s="1" t="s">
        <v>187</v>
      </c>
      <c r="N256" s="1"/>
      <c r="O256" s="1" t="s">
        <v>152</v>
      </c>
      <c r="P256" s="1" t="s">
        <v>1</v>
      </c>
      <c r="Q256" s="2">
        <v>12441.04</v>
      </c>
      <c r="R256" s="1"/>
      <c r="S256" s="1" t="s">
        <v>828</v>
      </c>
      <c r="T256" s="1"/>
      <c r="U256" s="1"/>
      <c r="V256" s="1" t="s">
        <v>152</v>
      </c>
      <c r="W256" s="1" t="s">
        <v>852</v>
      </c>
      <c r="X256" s="1" t="s">
        <v>149</v>
      </c>
      <c r="Y256" s="1"/>
      <c r="Z256" s="1"/>
      <c r="AA256" s="1"/>
      <c r="AB256" s="1"/>
      <c r="AC256" s="1" t="s">
        <v>10</v>
      </c>
      <c r="AD256" s="1"/>
      <c r="AE256" s="1" t="s">
        <v>155</v>
      </c>
      <c r="AF256" s="1" t="s">
        <v>919</v>
      </c>
    </row>
    <row r="257" spans="1:32" ht="45" x14ac:dyDescent="0.25">
      <c r="A257" s="1" t="s">
        <v>186</v>
      </c>
      <c r="B257" s="1" t="s">
        <v>156</v>
      </c>
      <c r="C257" s="1" t="s">
        <v>149</v>
      </c>
      <c r="D257" s="1" t="s">
        <v>852</v>
      </c>
      <c r="E257" s="1" t="s">
        <v>817</v>
      </c>
      <c r="F257" s="1"/>
      <c r="G257" s="1" t="s">
        <v>49</v>
      </c>
      <c r="H257" s="1" t="str">
        <f>VLOOKUP(G257,'SC to SCH'!$1:$1048576,2,FALSE)</f>
        <v>FT Staff</v>
      </c>
      <c r="I257" s="1"/>
      <c r="J257" s="1" t="s">
        <v>863</v>
      </c>
      <c r="K257" s="62">
        <v>43769</v>
      </c>
      <c r="L257" s="1"/>
      <c r="M257" s="1" t="s">
        <v>187</v>
      </c>
      <c r="N257" s="1"/>
      <c r="O257" s="1" t="s">
        <v>152</v>
      </c>
      <c r="P257" s="1" t="s">
        <v>1</v>
      </c>
      <c r="Q257" s="2">
        <v>37416.67</v>
      </c>
      <c r="R257" s="1"/>
      <c r="S257" s="1" t="s">
        <v>828</v>
      </c>
      <c r="T257" s="1"/>
      <c r="U257" s="1"/>
      <c r="V257" s="1" t="s">
        <v>152</v>
      </c>
      <c r="W257" s="1" t="s">
        <v>852</v>
      </c>
      <c r="X257" s="1" t="s">
        <v>149</v>
      </c>
      <c r="Y257" s="1"/>
      <c r="Z257" s="1"/>
      <c r="AA257" s="1"/>
      <c r="AB257" s="1"/>
      <c r="AC257" s="1" t="s">
        <v>49</v>
      </c>
      <c r="AD257" s="1"/>
      <c r="AE257" s="1" t="s">
        <v>156</v>
      </c>
      <c r="AF257" s="1" t="s">
        <v>919</v>
      </c>
    </row>
    <row r="258" spans="1:32" ht="45" x14ac:dyDescent="0.25">
      <c r="A258" s="1" t="s">
        <v>186</v>
      </c>
      <c r="B258" s="1" t="s">
        <v>910</v>
      </c>
      <c r="C258" s="1" t="s">
        <v>149</v>
      </c>
      <c r="D258" s="1" t="s">
        <v>865</v>
      </c>
      <c r="E258" s="1" t="s">
        <v>817</v>
      </c>
      <c r="F258" s="1"/>
      <c r="G258" s="1" t="s">
        <v>618</v>
      </c>
      <c r="H258" s="1" t="str">
        <f>VLOOKUP(G258,'SC to SCH'!$1:$1048576,2,FALSE)</f>
        <v>Taxes</v>
      </c>
      <c r="I258" s="1"/>
      <c r="J258" s="1" t="s">
        <v>911</v>
      </c>
      <c r="K258" s="62">
        <v>43769</v>
      </c>
      <c r="L258" s="1"/>
      <c r="M258" s="1" t="s">
        <v>187</v>
      </c>
      <c r="N258" s="1"/>
      <c r="O258" s="1" t="s">
        <v>152</v>
      </c>
      <c r="P258" s="1" t="s">
        <v>1</v>
      </c>
      <c r="Q258" s="2">
        <v>100</v>
      </c>
      <c r="R258" s="1"/>
      <c r="S258" s="1" t="s">
        <v>828</v>
      </c>
      <c r="T258" s="1"/>
      <c r="U258" s="1"/>
      <c r="V258" s="1" t="s">
        <v>152</v>
      </c>
      <c r="W258" s="1" t="s">
        <v>865</v>
      </c>
      <c r="X258" s="1" t="s">
        <v>149</v>
      </c>
      <c r="Y258" s="1"/>
      <c r="Z258" s="1"/>
      <c r="AA258" s="1"/>
      <c r="AB258" s="1"/>
      <c r="AC258" s="1" t="s">
        <v>618</v>
      </c>
      <c r="AD258" s="1"/>
      <c r="AE258" s="1" t="s">
        <v>910</v>
      </c>
      <c r="AF258" s="1" t="s">
        <v>919</v>
      </c>
    </row>
    <row r="259" spans="1:32" ht="45" x14ac:dyDescent="0.25">
      <c r="A259" s="1" t="s">
        <v>186</v>
      </c>
      <c r="B259" s="1" t="s">
        <v>157</v>
      </c>
      <c r="C259" s="1" t="s">
        <v>149</v>
      </c>
      <c r="D259" s="1" t="s">
        <v>865</v>
      </c>
      <c r="E259" s="1" t="s">
        <v>817</v>
      </c>
      <c r="F259" s="1"/>
      <c r="G259" s="1" t="s">
        <v>165</v>
      </c>
      <c r="H259" s="1" t="str">
        <f>VLOOKUP(G259,'SC to SCH'!$1:$1048576,2,FALSE)</f>
        <v>Inter-Departmental Services</v>
      </c>
      <c r="I259" s="1"/>
      <c r="J259" s="1" t="s">
        <v>866</v>
      </c>
      <c r="K259" s="62">
        <v>43769</v>
      </c>
      <c r="L259" s="1"/>
      <c r="M259" s="1" t="s">
        <v>187</v>
      </c>
      <c r="N259" s="1"/>
      <c r="O259" s="1" t="s">
        <v>152</v>
      </c>
      <c r="P259" s="1" t="s">
        <v>1</v>
      </c>
      <c r="Q259" s="2">
        <v>806.66</v>
      </c>
      <c r="R259" s="1"/>
      <c r="S259" s="1" t="s">
        <v>828</v>
      </c>
      <c r="T259" s="1"/>
      <c r="U259" s="1"/>
      <c r="V259" s="1" t="s">
        <v>152</v>
      </c>
      <c r="W259" s="1" t="s">
        <v>865</v>
      </c>
      <c r="X259" s="1" t="s">
        <v>149</v>
      </c>
      <c r="Y259" s="1"/>
      <c r="Z259" s="1"/>
      <c r="AA259" s="1"/>
      <c r="AB259" s="1"/>
      <c r="AC259" s="1" t="s">
        <v>165</v>
      </c>
      <c r="AD259" s="1"/>
      <c r="AE259" s="1" t="s">
        <v>157</v>
      </c>
      <c r="AF259" s="1" t="s">
        <v>919</v>
      </c>
    </row>
    <row r="260" spans="1:32" ht="45" x14ac:dyDescent="0.25">
      <c r="A260" s="1" t="s">
        <v>186</v>
      </c>
      <c r="B260" s="1" t="s">
        <v>169</v>
      </c>
      <c r="C260" s="1" t="s">
        <v>149</v>
      </c>
      <c r="D260" s="1" t="s">
        <v>865</v>
      </c>
      <c r="E260" s="1" t="s">
        <v>817</v>
      </c>
      <c r="F260" s="1"/>
      <c r="G260" s="1" t="s">
        <v>170</v>
      </c>
      <c r="H260" s="1" t="str">
        <f>VLOOKUP(G260,'SC to SCH'!$1:$1048576,2,FALSE)</f>
        <v>Supplies</v>
      </c>
      <c r="I260" s="1"/>
      <c r="J260" s="1" t="s">
        <v>884</v>
      </c>
      <c r="K260" s="62">
        <v>43769</v>
      </c>
      <c r="L260" s="1"/>
      <c r="M260" s="1" t="s">
        <v>187</v>
      </c>
      <c r="N260" s="1"/>
      <c r="O260" s="1" t="s">
        <v>152</v>
      </c>
      <c r="P260" s="1" t="s">
        <v>1</v>
      </c>
      <c r="Q260" s="2">
        <v>411.15</v>
      </c>
      <c r="R260" s="1"/>
      <c r="S260" s="1" t="s">
        <v>828</v>
      </c>
      <c r="T260" s="1"/>
      <c r="U260" s="1"/>
      <c r="V260" s="1" t="s">
        <v>152</v>
      </c>
      <c r="W260" s="1" t="s">
        <v>865</v>
      </c>
      <c r="X260" s="1" t="s">
        <v>149</v>
      </c>
      <c r="Y260" s="1"/>
      <c r="Z260" s="1"/>
      <c r="AA260" s="1"/>
      <c r="AB260" s="1"/>
      <c r="AC260" s="1" t="s">
        <v>170</v>
      </c>
      <c r="AD260" s="1"/>
      <c r="AE260" s="1" t="s">
        <v>169</v>
      </c>
      <c r="AF260" s="1" t="s">
        <v>919</v>
      </c>
    </row>
    <row r="261" spans="1:32" ht="45" x14ac:dyDescent="0.25">
      <c r="A261" s="1" t="s">
        <v>186</v>
      </c>
      <c r="B261" s="1" t="s">
        <v>161</v>
      </c>
      <c r="C261" s="1" t="s">
        <v>149</v>
      </c>
      <c r="D261" s="1" t="s">
        <v>865</v>
      </c>
      <c r="E261" s="1" t="s">
        <v>817</v>
      </c>
      <c r="F261" s="1"/>
      <c r="G261" s="1" t="s">
        <v>162</v>
      </c>
      <c r="H261" s="1" t="str">
        <f>VLOOKUP(G261,'SC to SCH'!$1:$1048576,2,FALSE)</f>
        <v>Purchased Services</v>
      </c>
      <c r="I261" s="1"/>
      <c r="J261" s="1" t="s">
        <v>915</v>
      </c>
      <c r="K261" s="62">
        <v>43769</v>
      </c>
      <c r="L261" s="1"/>
      <c r="M261" s="1" t="s">
        <v>187</v>
      </c>
      <c r="N261" s="1"/>
      <c r="O261" s="1" t="s">
        <v>152</v>
      </c>
      <c r="P261" s="1" t="s">
        <v>1</v>
      </c>
      <c r="Q261" s="2">
        <v>4855.13</v>
      </c>
      <c r="R261" s="1"/>
      <c r="S261" s="1" t="s">
        <v>828</v>
      </c>
      <c r="T261" s="1"/>
      <c r="U261" s="1"/>
      <c r="V261" s="1" t="s">
        <v>152</v>
      </c>
      <c r="W261" s="1" t="s">
        <v>865</v>
      </c>
      <c r="X261" s="1" t="s">
        <v>149</v>
      </c>
      <c r="Y261" s="1"/>
      <c r="Z261" s="1"/>
      <c r="AA261" s="1"/>
      <c r="AB261" s="1"/>
      <c r="AC261" s="1" t="s">
        <v>162</v>
      </c>
      <c r="AD261" s="1"/>
      <c r="AE261" s="1" t="s">
        <v>161</v>
      </c>
      <c r="AF261" s="1" t="s">
        <v>919</v>
      </c>
    </row>
    <row r="262" spans="1:32" ht="45" x14ac:dyDescent="0.25">
      <c r="A262" s="1" t="s">
        <v>186</v>
      </c>
      <c r="B262" s="1" t="s">
        <v>155</v>
      </c>
      <c r="C262" s="1" t="s">
        <v>149</v>
      </c>
      <c r="D262" s="1" t="s">
        <v>865</v>
      </c>
      <c r="E262" s="1" t="s">
        <v>817</v>
      </c>
      <c r="F262" s="1"/>
      <c r="G262" s="1" t="s">
        <v>10</v>
      </c>
      <c r="H262" s="1" t="str">
        <f>VLOOKUP(G262,'SC to SCH'!$1:$1048576,2,FALSE)</f>
        <v>Fringe Benefits Allocated</v>
      </c>
      <c r="I262" s="1"/>
      <c r="J262" s="1" t="s">
        <v>869</v>
      </c>
      <c r="K262" s="62">
        <v>43769</v>
      </c>
      <c r="L262" s="1"/>
      <c r="M262" s="1" t="s">
        <v>187</v>
      </c>
      <c r="N262" s="1"/>
      <c r="O262" s="1" t="s">
        <v>152</v>
      </c>
      <c r="P262" s="1" t="s">
        <v>1</v>
      </c>
      <c r="Q262" s="2">
        <v>30071.919999999998</v>
      </c>
      <c r="R262" s="1"/>
      <c r="S262" s="1" t="s">
        <v>828</v>
      </c>
      <c r="T262" s="1"/>
      <c r="U262" s="1"/>
      <c r="V262" s="1" t="s">
        <v>152</v>
      </c>
      <c r="W262" s="1" t="s">
        <v>865</v>
      </c>
      <c r="X262" s="1" t="s">
        <v>149</v>
      </c>
      <c r="Y262" s="1"/>
      <c r="Z262" s="1"/>
      <c r="AA262" s="1"/>
      <c r="AB262" s="1"/>
      <c r="AC262" s="1" t="s">
        <v>10</v>
      </c>
      <c r="AD262" s="1"/>
      <c r="AE262" s="1" t="s">
        <v>155</v>
      </c>
      <c r="AF262" s="1" t="s">
        <v>919</v>
      </c>
    </row>
    <row r="263" spans="1:32" ht="45" x14ac:dyDescent="0.25">
      <c r="A263" s="1" t="s">
        <v>186</v>
      </c>
      <c r="B263" s="1" t="s">
        <v>156</v>
      </c>
      <c r="C263" s="1" t="s">
        <v>149</v>
      </c>
      <c r="D263" s="1" t="s">
        <v>865</v>
      </c>
      <c r="E263" s="1" t="s">
        <v>817</v>
      </c>
      <c r="F263" s="1"/>
      <c r="G263" s="1" t="s">
        <v>383</v>
      </c>
      <c r="H263" s="1" t="str">
        <f>VLOOKUP(G263,'SC to SCH'!$1:$1048576,2,FALSE)</f>
        <v>Student Labor</v>
      </c>
      <c r="I263" s="1"/>
      <c r="J263" s="1" t="s">
        <v>899</v>
      </c>
      <c r="K263" s="62">
        <v>43769</v>
      </c>
      <c r="L263" s="1"/>
      <c r="M263" s="1" t="s">
        <v>187</v>
      </c>
      <c r="N263" s="1"/>
      <c r="O263" s="1" t="s">
        <v>152</v>
      </c>
      <c r="P263" s="1" t="s">
        <v>1</v>
      </c>
      <c r="Q263" s="2">
        <v>210.7</v>
      </c>
      <c r="R263" s="1"/>
      <c r="S263" s="1" t="s">
        <v>828</v>
      </c>
      <c r="T263" s="1"/>
      <c r="U263" s="1"/>
      <c r="V263" s="1" t="s">
        <v>152</v>
      </c>
      <c r="W263" s="1" t="s">
        <v>865</v>
      </c>
      <c r="X263" s="1" t="s">
        <v>149</v>
      </c>
      <c r="Y263" s="1"/>
      <c r="Z263" s="1"/>
      <c r="AA263" s="1"/>
      <c r="AB263" s="1"/>
      <c r="AC263" s="1" t="s">
        <v>383</v>
      </c>
      <c r="AD263" s="1"/>
      <c r="AE263" s="1" t="s">
        <v>156</v>
      </c>
      <c r="AF263" s="1" t="s">
        <v>919</v>
      </c>
    </row>
    <row r="264" spans="1:32" ht="45" x14ac:dyDescent="0.25">
      <c r="A264" s="1" t="s">
        <v>186</v>
      </c>
      <c r="B264" s="1" t="s">
        <v>156</v>
      </c>
      <c r="C264" s="1" t="s">
        <v>149</v>
      </c>
      <c r="D264" s="1" t="s">
        <v>865</v>
      </c>
      <c r="E264" s="1" t="s">
        <v>817</v>
      </c>
      <c r="F264" s="1"/>
      <c r="G264" s="1" t="s">
        <v>49</v>
      </c>
      <c r="H264" s="1" t="str">
        <f>VLOOKUP(G264,'SC to SCH'!$1:$1048576,2,FALSE)</f>
        <v>FT Staff</v>
      </c>
      <c r="I264" s="1"/>
      <c r="J264" s="1" t="s">
        <v>870</v>
      </c>
      <c r="K264" s="62">
        <v>43769</v>
      </c>
      <c r="L264" s="1"/>
      <c r="M264" s="1" t="s">
        <v>187</v>
      </c>
      <c r="N264" s="1"/>
      <c r="O264" s="1" t="s">
        <v>152</v>
      </c>
      <c r="P264" s="1" t="s">
        <v>1</v>
      </c>
      <c r="Q264" s="2">
        <v>77097.320000000007</v>
      </c>
      <c r="R264" s="1"/>
      <c r="S264" s="1" t="s">
        <v>828</v>
      </c>
      <c r="T264" s="1"/>
      <c r="U264" s="1"/>
      <c r="V264" s="1" t="s">
        <v>152</v>
      </c>
      <c r="W264" s="1" t="s">
        <v>865</v>
      </c>
      <c r="X264" s="1" t="s">
        <v>149</v>
      </c>
      <c r="Y264" s="1"/>
      <c r="Z264" s="1"/>
      <c r="AA264" s="1"/>
      <c r="AB264" s="1"/>
      <c r="AC264" s="1" t="s">
        <v>49</v>
      </c>
      <c r="AD264" s="1"/>
      <c r="AE264" s="1" t="s">
        <v>156</v>
      </c>
      <c r="AF264" s="1" t="s">
        <v>919</v>
      </c>
    </row>
    <row r="265" spans="1:32" ht="45" x14ac:dyDescent="0.25">
      <c r="A265" s="1" t="s">
        <v>186</v>
      </c>
      <c r="B265" s="1" t="s">
        <v>156</v>
      </c>
      <c r="C265" s="1" t="s">
        <v>149</v>
      </c>
      <c r="D265" s="1" t="s">
        <v>865</v>
      </c>
      <c r="E265" s="1" t="s">
        <v>817</v>
      </c>
      <c r="F265" s="1"/>
      <c r="G265" s="1" t="s">
        <v>48</v>
      </c>
      <c r="H265" s="1" t="str">
        <f>VLOOKUP(G265,'SC to SCH'!$1:$1048576,2,FALSE)</f>
        <v>FT Staff</v>
      </c>
      <c r="I265" s="1"/>
      <c r="J265" s="1" t="s">
        <v>871</v>
      </c>
      <c r="K265" s="62">
        <v>43769</v>
      </c>
      <c r="L265" s="1"/>
      <c r="M265" s="1" t="s">
        <v>187</v>
      </c>
      <c r="N265" s="1"/>
      <c r="O265" s="1" t="s">
        <v>152</v>
      </c>
      <c r="P265" s="1" t="s">
        <v>1</v>
      </c>
      <c r="Q265" s="2">
        <v>13344.52</v>
      </c>
      <c r="R265" s="1"/>
      <c r="S265" s="1" t="s">
        <v>828</v>
      </c>
      <c r="T265" s="1"/>
      <c r="U265" s="1"/>
      <c r="V265" s="1" t="s">
        <v>152</v>
      </c>
      <c r="W265" s="1" t="s">
        <v>865</v>
      </c>
      <c r="X265" s="1" t="s">
        <v>149</v>
      </c>
      <c r="Y265" s="1"/>
      <c r="Z265" s="1"/>
      <c r="AA265" s="1"/>
      <c r="AB265" s="1"/>
      <c r="AC265" s="1" t="s">
        <v>48</v>
      </c>
      <c r="AD265" s="1"/>
      <c r="AE265" s="1" t="s">
        <v>156</v>
      </c>
      <c r="AF265" s="1" t="s">
        <v>919</v>
      </c>
    </row>
    <row r="266" spans="1:32" ht="45" x14ac:dyDescent="0.25">
      <c r="A266" s="1" t="s">
        <v>192</v>
      </c>
      <c r="B266" s="1" t="s">
        <v>157</v>
      </c>
      <c r="C266" s="1" t="s">
        <v>149</v>
      </c>
      <c r="D266" s="1" t="s">
        <v>826</v>
      </c>
      <c r="E266" s="1" t="s">
        <v>817</v>
      </c>
      <c r="F266" s="1"/>
      <c r="G266" s="1" t="s">
        <v>158</v>
      </c>
      <c r="H266" s="1" t="str">
        <f>VLOOKUP(G266,'SC to SCH'!$1:$1048576,2,FALSE)</f>
        <v>Inter-Departmental Services</v>
      </c>
      <c r="I266" s="1"/>
      <c r="J266" s="1" t="s">
        <v>827</v>
      </c>
      <c r="K266" s="62">
        <v>43799</v>
      </c>
      <c r="L266" s="1"/>
      <c r="M266" s="1" t="s">
        <v>193</v>
      </c>
      <c r="N266" s="1"/>
      <c r="O266" s="1" t="s">
        <v>152</v>
      </c>
      <c r="P266" s="1" t="s">
        <v>1</v>
      </c>
      <c r="Q266" s="2">
        <v>80</v>
      </c>
      <c r="R266" s="1"/>
      <c r="S266" s="1" t="s">
        <v>828</v>
      </c>
      <c r="T266" s="1"/>
      <c r="U266" s="1"/>
      <c r="V266" s="1" t="s">
        <v>152</v>
      </c>
      <c r="W266" s="1" t="s">
        <v>826</v>
      </c>
      <c r="X266" s="1" t="s">
        <v>149</v>
      </c>
      <c r="Y266" s="1"/>
      <c r="Z266" s="1"/>
      <c r="AA266" s="1"/>
      <c r="AB266" s="1"/>
      <c r="AC266" s="1" t="s">
        <v>158</v>
      </c>
      <c r="AD266" s="1"/>
      <c r="AE266" s="1" t="s">
        <v>157</v>
      </c>
      <c r="AF266" s="1" t="s">
        <v>926</v>
      </c>
    </row>
    <row r="267" spans="1:32" ht="45" x14ac:dyDescent="0.25">
      <c r="A267" s="1" t="s">
        <v>192</v>
      </c>
      <c r="B267" s="1" t="s">
        <v>155</v>
      </c>
      <c r="C267" s="1" t="s">
        <v>149</v>
      </c>
      <c r="D267" s="1" t="s">
        <v>826</v>
      </c>
      <c r="E267" s="1" t="s">
        <v>817</v>
      </c>
      <c r="F267" s="1"/>
      <c r="G267" s="1" t="s">
        <v>10</v>
      </c>
      <c r="H267" s="1" t="str">
        <f>VLOOKUP(G267,'SC to SCH'!$1:$1048576,2,FALSE)</f>
        <v>Fringe Benefits Allocated</v>
      </c>
      <c r="I267" s="1"/>
      <c r="J267" s="1" t="s">
        <v>830</v>
      </c>
      <c r="K267" s="62">
        <v>43799</v>
      </c>
      <c r="L267" s="1"/>
      <c r="M267" s="1" t="s">
        <v>193</v>
      </c>
      <c r="N267" s="1"/>
      <c r="O267" s="1" t="s">
        <v>152</v>
      </c>
      <c r="P267" s="1" t="s">
        <v>1</v>
      </c>
      <c r="Q267" s="2">
        <v>6714.02</v>
      </c>
      <c r="R267" s="1"/>
      <c r="S267" s="1" t="s">
        <v>828</v>
      </c>
      <c r="T267" s="1"/>
      <c r="U267" s="1"/>
      <c r="V267" s="1" t="s">
        <v>152</v>
      </c>
      <c r="W267" s="1" t="s">
        <v>826</v>
      </c>
      <c r="X267" s="1" t="s">
        <v>149</v>
      </c>
      <c r="Y267" s="1"/>
      <c r="Z267" s="1"/>
      <c r="AA267" s="1"/>
      <c r="AB267" s="1"/>
      <c r="AC267" s="1" t="s">
        <v>10</v>
      </c>
      <c r="AD267" s="1"/>
      <c r="AE267" s="1" t="s">
        <v>155</v>
      </c>
      <c r="AF267" s="1" t="s">
        <v>926</v>
      </c>
    </row>
    <row r="268" spans="1:32" ht="45" x14ac:dyDescent="0.25">
      <c r="A268" s="1" t="s">
        <v>192</v>
      </c>
      <c r="B268" s="1" t="s">
        <v>156</v>
      </c>
      <c r="C268" s="1" t="s">
        <v>149</v>
      </c>
      <c r="D268" s="1" t="s">
        <v>826</v>
      </c>
      <c r="E268" s="1" t="s">
        <v>817</v>
      </c>
      <c r="F268" s="1"/>
      <c r="G268" s="1" t="s">
        <v>240</v>
      </c>
      <c r="H268" s="1" t="str">
        <f>VLOOKUP(G268,'SC to SCH'!$1:$1048576,2,FALSE)</f>
        <v>PT Staff</v>
      </c>
      <c r="I268" s="1"/>
      <c r="J268" s="1" t="s">
        <v>831</v>
      </c>
      <c r="K268" s="62">
        <v>43799</v>
      </c>
      <c r="L268" s="1"/>
      <c r="M268" s="1" t="s">
        <v>193</v>
      </c>
      <c r="N268" s="1"/>
      <c r="O268" s="1" t="s">
        <v>152</v>
      </c>
      <c r="P268" s="1" t="s">
        <v>1</v>
      </c>
      <c r="Q268" s="2">
        <v>2274.67</v>
      </c>
      <c r="R268" s="1"/>
      <c r="S268" s="1" t="s">
        <v>828</v>
      </c>
      <c r="T268" s="1"/>
      <c r="U268" s="1"/>
      <c r="V268" s="1" t="s">
        <v>152</v>
      </c>
      <c r="W268" s="1" t="s">
        <v>826</v>
      </c>
      <c r="X268" s="1" t="s">
        <v>149</v>
      </c>
      <c r="Y268" s="1"/>
      <c r="Z268" s="1"/>
      <c r="AA268" s="1"/>
      <c r="AB268" s="1"/>
      <c r="AC268" s="1" t="s">
        <v>240</v>
      </c>
      <c r="AD268" s="1"/>
      <c r="AE268" s="1" t="s">
        <v>156</v>
      </c>
      <c r="AF268" s="1" t="s">
        <v>926</v>
      </c>
    </row>
    <row r="269" spans="1:32" ht="45" x14ac:dyDescent="0.25">
      <c r="A269" s="1" t="s">
        <v>192</v>
      </c>
      <c r="B269" s="1" t="s">
        <v>156</v>
      </c>
      <c r="C269" s="1" t="s">
        <v>149</v>
      </c>
      <c r="D269" s="1" t="s">
        <v>826</v>
      </c>
      <c r="E269" s="1" t="s">
        <v>817</v>
      </c>
      <c r="F269" s="1"/>
      <c r="G269" s="1" t="s">
        <v>49</v>
      </c>
      <c r="H269" s="1" t="str">
        <f>VLOOKUP(G269,'SC to SCH'!$1:$1048576,2,FALSE)</f>
        <v>FT Staff</v>
      </c>
      <c r="I269" s="1"/>
      <c r="J269" s="1" t="s">
        <v>832</v>
      </c>
      <c r="K269" s="62">
        <v>43799</v>
      </c>
      <c r="L269" s="1"/>
      <c r="M269" s="1" t="s">
        <v>193</v>
      </c>
      <c r="N269" s="1"/>
      <c r="O269" s="1" t="s">
        <v>152</v>
      </c>
      <c r="P269" s="1" t="s">
        <v>1</v>
      </c>
      <c r="Q269" s="2">
        <v>19115.060000000001</v>
      </c>
      <c r="R269" s="1"/>
      <c r="S269" s="1" t="s">
        <v>828</v>
      </c>
      <c r="T269" s="1"/>
      <c r="U269" s="1"/>
      <c r="V269" s="1" t="s">
        <v>152</v>
      </c>
      <c r="W269" s="1" t="s">
        <v>826</v>
      </c>
      <c r="X269" s="1" t="s">
        <v>149</v>
      </c>
      <c r="Y269" s="1"/>
      <c r="Z269" s="1"/>
      <c r="AA269" s="1"/>
      <c r="AB269" s="1"/>
      <c r="AC269" s="1" t="s">
        <v>49</v>
      </c>
      <c r="AD269" s="1"/>
      <c r="AE269" s="1" t="s">
        <v>156</v>
      </c>
      <c r="AF269" s="1" t="s">
        <v>926</v>
      </c>
    </row>
    <row r="270" spans="1:32" ht="45" x14ac:dyDescent="0.25">
      <c r="A270" s="1" t="s">
        <v>192</v>
      </c>
      <c r="B270" s="1" t="s">
        <v>157</v>
      </c>
      <c r="C270" s="1" t="s">
        <v>149</v>
      </c>
      <c r="D270" s="1" t="s">
        <v>833</v>
      </c>
      <c r="E270" s="1" t="s">
        <v>817</v>
      </c>
      <c r="F270" s="1"/>
      <c r="G270" s="1" t="s">
        <v>158</v>
      </c>
      <c r="H270" s="1" t="str">
        <f>VLOOKUP(G270,'SC to SCH'!$1:$1048576,2,FALSE)</f>
        <v>Inter-Departmental Services</v>
      </c>
      <c r="I270" s="1"/>
      <c r="J270" s="1" t="s">
        <v>834</v>
      </c>
      <c r="K270" s="62">
        <v>43799</v>
      </c>
      <c r="L270" s="1"/>
      <c r="M270" s="1" t="s">
        <v>193</v>
      </c>
      <c r="N270" s="1"/>
      <c r="O270" s="1" t="s">
        <v>152</v>
      </c>
      <c r="P270" s="1" t="s">
        <v>1</v>
      </c>
      <c r="Q270" s="2">
        <v>80</v>
      </c>
      <c r="R270" s="1"/>
      <c r="S270" s="1" t="s">
        <v>828</v>
      </c>
      <c r="T270" s="1"/>
      <c r="U270" s="1"/>
      <c r="V270" s="1" t="s">
        <v>152</v>
      </c>
      <c r="W270" s="1" t="s">
        <v>833</v>
      </c>
      <c r="X270" s="1" t="s">
        <v>149</v>
      </c>
      <c r="Y270" s="1"/>
      <c r="Z270" s="1"/>
      <c r="AA270" s="1"/>
      <c r="AB270" s="1"/>
      <c r="AC270" s="1" t="s">
        <v>158</v>
      </c>
      <c r="AD270" s="1"/>
      <c r="AE270" s="1" t="s">
        <v>157</v>
      </c>
      <c r="AF270" s="1" t="s">
        <v>926</v>
      </c>
    </row>
    <row r="271" spans="1:32" ht="45" x14ac:dyDescent="0.25">
      <c r="A271" s="1" t="s">
        <v>192</v>
      </c>
      <c r="B271" s="1" t="s">
        <v>155</v>
      </c>
      <c r="C271" s="1" t="s">
        <v>149</v>
      </c>
      <c r="D271" s="1" t="s">
        <v>833</v>
      </c>
      <c r="E271" s="1" t="s">
        <v>817</v>
      </c>
      <c r="F271" s="1"/>
      <c r="G271" s="1" t="s">
        <v>10</v>
      </c>
      <c r="H271" s="1" t="str">
        <f>VLOOKUP(G271,'SC to SCH'!$1:$1048576,2,FALSE)</f>
        <v>Fringe Benefits Allocated</v>
      </c>
      <c r="I271" s="1"/>
      <c r="J271" s="1" t="s">
        <v>835</v>
      </c>
      <c r="K271" s="62">
        <v>43799</v>
      </c>
      <c r="L271" s="1"/>
      <c r="M271" s="1" t="s">
        <v>193</v>
      </c>
      <c r="N271" s="1"/>
      <c r="O271" s="1" t="s">
        <v>152</v>
      </c>
      <c r="P271" s="1" t="s">
        <v>1</v>
      </c>
      <c r="Q271" s="2">
        <v>11060.12</v>
      </c>
      <c r="R271" s="1"/>
      <c r="S271" s="1" t="s">
        <v>828</v>
      </c>
      <c r="T271" s="1"/>
      <c r="U271" s="1"/>
      <c r="V271" s="1" t="s">
        <v>152</v>
      </c>
      <c r="W271" s="1" t="s">
        <v>833</v>
      </c>
      <c r="X271" s="1" t="s">
        <v>149</v>
      </c>
      <c r="Y271" s="1"/>
      <c r="Z271" s="1"/>
      <c r="AA271" s="1"/>
      <c r="AB271" s="1"/>
      <c r="AC271" s="1" t="s">
        <v>10</v>
      </c>
      <c r="AD271" s="1"/>
      <c r="AE271" s="1" t="s">
        <v>155</v>
      </c>
      <c r="AF271" s="1" t="s">
        <v>926</v>
      </c>
    </row>
    <row r="272" spans="1:32" ht="45" x14ac:dyDescent="0.25">
      <c r="A272" s="1" t="s">
        <v>192</v>
      </c>
      <c r="B272" s="1" t="s">
        <v>156</v>
      </c>
      <c r="C272" s="1" t="s">
        <v>149</v>
      </c>
      <c r="D272" s="1" t="s">
        <v>833</v>
      </c>
      <c r="E272" s="1" t="s">
        <v>817</v>
      </c>
      <c r="F272" s="1"/>
      <c r="G272" s="1" t="s">
        <v>49</v>
      </c>
      <c r="H272" s="1" t="str">
        <f>VLOOKUP(G272,'SC to SCH'!$1:$1048576,2,FALSE)</f>
        <v>FT Staff</v>
      </c>
      <c r="I272" s="1"/>
      <c r="J272" s="1" t="s">
        <v>836</v>
      </c>
      <c r="K272" s="62">
        <v>43799</v>
      </c>
      <c r="L272" s="1"/>
      <c r="M272" s="1" t="s">
        <v>193</v>
      </c>
      <c r="N272" s="1"/>
      <c r="O272" s="1" t="s">
        <v>152</v>
      </c>
      <c r="P272" s="1" t="s">
        <v>1</v>
      </c>
      <c r="Q272" s="2">
        <v>33263.5</v>
      </c>
      <c r="R272" s="1"/>
      <c r="S272" s="1" t="s">
        <v>828</v>
      </c>
      <c r="T272" s="1"/>
      <c r="U272" s="1"/>
      <c r="V272" s="1" t="s">
        <v>152</v>
      </c>
      <c r="W272" s="1" t="s">
        <v>833</v>
      </c>
      <c r="X272" s="1" t="s">
        <v>149</v>
      </c>
      <c r="Y272" s="1"/>
      <c r="Z272" s="1"/>
      <c r="AA272" s="1"/>
      <c r="AB272" s="1"/>
      <c r="AC272" s="1" t="s">
        <v>49</v>
      </c>
      <c r="AD272" s="1"/>
      <c r="AE272" s="1" t="s">
        <v>156</v>
      </c>
      <c r="AF272" s="1" t="s">
        <v>926</v>
      </c>
    </row>
    <row r="273" spans="1:32" ht="45" x14ac:dyDescent="0.25">
      <c r="A273" s="1" t="s">
        <v>192</v>
      </c>
      <c r="B273" s="1" t="s">
        <v>816</v>
      </c>
      <c r="C273" s="1" t="s">
        <v>149</v>
      </c>
      <c r="D273" s="1" t="s">
        <v>838</v>
      </c>
      <c r="E273" s="1" t="s">
        <v>817</v>
      </c>
      <c r="F273" s="1"/>
      <c r="G273" s="1"/>
      <c r="H273" s="1" t="s">
        <v>21</v>
      </c>
      <c r="I273" s="1" t="s">
        <v>839</v>
      </c>
      <c r="J273" s="1" t="s">
        <v>840</v>
      </c>
      <c r="K273" s="62">
        <v>43799</v>
      </c>
      <c r="L273" s="1"/>
      <c r="M273" s="1" t="s">
        <v>193</v>
      </c>
      <c r="N273" s="1"/>
      <c r="O273" s="1" t="s">
        <v>152</v>
      </c>
      <c r="P273" s="1" t="s">
        <v>1</v>
      </c>
      <c r="Q273" s="2">
        <v>-18849.25</v>
      </c>
      <c r="R273" s="1"/>
      <c r="S273" s="1" t="s">
        <v>828</v>
      </c>
      <c r="T273" s="1"/>
      <c r="U273" s="1"/>
      <c r="V273" s="1" t="s">
        <v>152</v>
      </c>
      <c r="W273" s="1" t="s">
        <v>838</v>
      </c>
      <c r="X273" s="1" t="s">
        <v>149</v>
      </c>
      <c r="Y273" s="1"/>
      <c r="Z273" s="1"/>
      <c r="AA273" s="1"/>
      <c r="AB273" s="1"/>
      <c r="AC273" s="1"/>
      <c r="AD273" s="1" t="s">
        <v>839</v>
      </c>
      <c r="AE273" s="1" t="s">
        <v>816</v>
      </c>
      <c r="AF273" s="1" t="s">
        <v>926</v>
      </c>
    </row>
    <row r="274" spans="1:32" ht="45" x14ac:dyDescent="0.25">
      <c r="A274" s="1" t="s">
        <v>192</v>
      </c>
      <c r="B274" s="1" t="s">
        <v>157</v>
      </c>
      <c r="C274" s="1" t="s">
        <v>149</v>
      </c>
      <c r="D274" s="1" t="s">
        <v>838</v>
      </c>
      <c r="E274" s="1" t="s">
        <v>817</v>
      </c>
      <c r="F274" s="1"/>
      <c r="G274" s="1" t="s">
        <v>158</v>
      </c>
      <c r="H274" s="1" t="str">
        <f>VLOOKUP(G274,'SC to SCH'!$1:$1048576,2,FALSE)</f>
        <v>Inter-Departmental Services</v>
      </c>
      <c r="I274" s="1"/>
      <c r="J274" s="1" t="s">
        <v>841</v>
      </c>
      <c r="K274" s="62">
        <v>43799</v>
      </c>
      <c r="L274" s="1"/>
      <c r="M274" s="1" t="s">
        <v>193</v>
      </c>
      <c r="N274" s="1"/>
      <c r="O274" s="1" t="s">
        <v>152</v>
      </c>
      <c r="P274" s="1" t="s">
        <v>1</v>
      </c>
      <c r="Q274" s="2">
        <v>320</v>
      </c>
      <c r="R274" s="1"/>
      <c r="S274" s="1" t="s">
        <v>828</v>
      </c>
      <c r="T274" s="1"/>
      <c r="U274" s="1"/>
      <c r="V274" s="1" t="s">
        <v>152</v>
      </c>
      <c r="W274" s="1" t="s">
        <v>838</v>
      </c>
      <c r="X274" s="1" t="s">
        <v>149</v>
      </c>
      <c r="Y274" s="1"/>
      <c r="Z274" s="1"/>
      <c r="AA274" s="1"/>
      <c r="AB274" s="1"/>
      <c r="AC274" s="1" t="s">
        <v>158</v>
      </c>
      <c r="AD274" s="1"/>
      <c r="AE274" s="1" t="s">
        <v>157</v>
      </c>
      <c r="AF274" s="1" t="s">
        <v>926</v>
      </c>
    </row>
    <row r="275" spans="1:32" ht="45" x14ac:dyDescent="0.25">
      <c r="A275" s="1" t="s">
        <v>192</v>
      </c>
      <c r="B275" s="1" t="s">
        <v>178</v>
      </c>
      <c r="C275" s="1" t="s">
        <v>149</v>
      </c>
      <c r="D275" s="1" t="s">
        <v>838</v>
      </c>
      <c r="E275" s="1" t="s">
        <v>817</v>
      </c>
      <c r="F275" s="1"/>
      <c r="G275" s="1" t="s">
        <v>179</v>
      </c>
      <c r="H275" s="1" t="str">
        <f>VLOOKUP(G275,'SC to SCH'!$1:$1048576,2,FALSE)</f>
        <v>Furniture and Equipment</v>
      </c>
      <c r="I275" s="1"/>
      <c r="J275" s="1" t="s">
        <v>842</v>
      </c>
      <c r="K275" s="62">
        <v>43799</v>
      </c>
      <c r="L275" s="1"/>
      <c r="M275" s="1" t="s">
        <v>193</v>
      </c>
      <c r="N275" s="1"/>
      <c r="O275" s="1" t="s">
        <v>152</v>
      </c>
      <c r="P275" s="1" t="s">
        <v>1</v>
      </c>
      <c r="Q275" s="2">
        <v>256.51</v>
      </c>
      <c r="R275" s="1"/>
      <c r="S275" s="1" t="s">
        <v>828</v>
      </c>
      <c r="T275" s="1"/>
      <c r="U275" s="1"/>
      <c r="V275" s="1" t="s">
        <v>152</v>
      </c>
      <c r="W275" s="1" t="s">
        <v>838</v>
      </c>
      <c r="X275" s="1" t="s">
        <v>149</v>
      </c>
      <c r="Y275" s="1"/>
      <c r="Z275" s="1"/>
      <c r="AA275" s="1"/>
      <c r="AB275" s="1"/>
      <c r="AC275" s="1" t="s">
        <v>179</v>
      </c>
      <c r="AD275" s="1"/>
      <c r="AE275" s="1" t="s">
        <v>178</v>
      </c>
      <c r="AF275" s="1" t="s">
        <v>926</v>
      </c>
    </row>
    <row r="276" spans="1:32" ht="45" x14ac:dyDescent="0.25">
      <c r="A276" s="1" t="s">
        <v>192</v>
      </c>
      <c r="B276" s="1" t="s">
        <v>169</v>
      </c>
      <c r="C276" s="1" t="s">
        <v>149</v>
      </c>
      <c r="D276" s="1" t="s">
        <v>838</v>
      </c>
      <c r="E276" s="1" t="s">
        <v>817</v>
      </c>
      <c r="F276" s="1"/>
      <c r="G276" s="1" t="s">
        <v>173</v>
      </c>
      <c r="H276" s="1" t="str">
        <f>VLOOKUP(G276,'SC to SCH'!$1:$1048576,2,FALSE)</f>
        <v>Supplies</v>
      </c>
      <c r="I276" s="1"/>
      <c r="J276" s="1" t="s">
        <v>843</v>
      </c>
      <c r="K276" s="62">
        <v>43799</v>
      </c>
      <c r="L276" s="1"/>
      <c r="M276" s="1" t="s">
        <v>193</v>
      </c>
      <c r="N276" s="1"/>
      <c r="O276" s="1" t="s">
        <v>152</v>
      </c>
      <c r="P276" s="1" t="s">
        <v>1</v>
      </c>
      <c r="Q276" s="2">
        <v>72.05</v>
      </c>
      <c r="R276" s="1"/>
      <c r="S276" s="1" t="s">
        <v>828</v>
      </c>
      <c r="T276" s="1"/>
      <c r="U276" s="1"/>
      <c r="V276" s="1" t="s">
        <v>152</v>
      </c>
      <c r="W276" s="1" t="s">
        <v>838</v>
      </c>
      <c r="X276" s="1" t="s">
        <v>149</v>
      </c>
      <c r="Y276" s="1"/>
      <c r="Z276" s="1"/>
      <c r="AA276" s="1"/>
      <c r="AB276" s="1"/>
      <c r="AC276" s="1" t="s">
        <v>173</v>
      </c>
      <c r="AD276" s="1"/>
      <c r="AE276" s="1" t="s">
        <v>169</v>
      </c>
      <c r="AF276" s="1" t="s">
        <v>926</v>
      </c>
    </row>
    <row r="277" spans="1:32" ht="45" x14ac:dyDescent="0.25">
      <c r="A277" s="1" t="s">
        <v>192</v>
      </c>
      <c r="B277" s="1" t="s">
        <v>169</v>
      </c>
      <c r="C277" s="1" t="s">
        <v>149</v>
      </c>
      <c r="D277" s="1" t="s">
        <v>838</v>
      </c>
      <c r="E277" s="1" t="s">
        <v>817</v>
      </c>
      <c r="F277" s="1"/>
      <c r="G277" s="1" t="s">
        <v>170</v>
      </c>
      <c r="H277" s="1" t="str">
        <f>VLOOKUP(G277,'SC to SCH'!$1:$1048576,2,FALSE)</f>
        <v>Supplies</v>
      </c>
      <c r="I277" s="1"/>
      <c r="J277" s="1" t="s">
        <v>878</v>
      </c>
      <c r="K277" s="62">
        <v>43799</v>
      </c>
      <c r="L277" s="1"/>
      <c r="M277" s="1" t="s">
        <v>193</v>
      </c>
      <c r="N277" s="1"/>
      <c r="O277" s="1" t="s">
        <v>152</v>
      </c>
      <c r="P277" s="1" t="s">
        <v>1</v>
      </c>
      <c r="Q277" s="2">
        <v>94.08</v>
      </c>
      <c r="R277" s="1"/>
      <c r="S277" s="1" t="s">
        <v>828</v>
      </c>
      <c r="T277" s="1"/>
      <c r="U277" s="1"/>
      <c r="V277" s="1" t="s">
        <v>152</v>
      </c>
      <c r="W277" s="1" t="s">
        <v>838</v>
      </c>
      <c r="X277" s="1" t="s">
        <v>149</v>
      </c>
      <c r="Y277" s="1"/>
      <c r="Z277" s="1"/>
      <c r="AA277" s="1"/>
      <c r="AB277" s="1"/>
      <c r="AC277" s="1" t="s">
        <v>170</v>
      </c>
      <c r="AD277" s="1"/>
      <c r="AE277" s="1" t="s">
        <v>169</v>
      </c>
      <c r="AF277" s="1" t="s">
        <v>926</v>
      </c>
    </row>
    <row r="278" spans="1:32" ht="45" x14ac:dyDescent="0.25">
      <c r="A278" s="1" t="s">
        <v>192</v>
      </c>
      <c r="B278" s="1" t="s">
        <v>153</v>
      </c>
      <c r="C278" s="1" t="s">
        <v>149</v>
      </c>
      <c r="D278" s="1" t="s">
        <v>838</v>
      </c>
      <c r="E278" s="1" t="s">
        <v>817</v>
      </c>
      <c r="F278" s="1"/>
      <c r="G278" s="1" t="s">
        <v>154</v>
      </c>
      <c r="H278" s="1" t="str">
        <f>VLOOKUP(G278,'SC to SCH'!$1:$1048576,2,FALSE)</f>
        <v>Printing and Duplicating</v>
      </c>
      <c r="I278" s="1"/>
      <c r="J278" s="1" t="s">
        <v>844</v>
      </c>
      <c r="K278" s="62">
        <v>43799</v>
      </c>
      <c r="L278" s="1"/>
      <c r="M278" s="1" t="s">
        <v>193</v>
      </c>
      <c r="N278" s="1"/>
      <c r="O278" s="1" t="s">
        <v>152</v>
      </c>
      <c r="P278" s="1" t="s">
        <v>1</v>
      </c>
      <c r="Q278" s="2">
        <v>694.62</v>
      </c>
      <c r="R278" s="1"/>
      <c r="S278" s="1" t="s">
        <v>828</v>
      </c>
      <c r="T278" s="1"/>
      <c r="U278" s="1"/>
      <c r="V278" s="1" t="s">
        <v>152</v>
      </c>
      <c r="W278" s="1" t="s">
        <v>838</v>
      </c>
      <c r="X278" s="1" t="s">
        <v>149</v>
      </c>
      <c r="Y278" s="1"/>
      <c r="Z278" s="1"/>
      <c r="AA278" s="1"/>
      <c r="AB278" s="1"/>
      <c r="AC278" s="1" t="s">
        <v>154</v>
      </c>
      <c r="AD278" s="1"/>
      <c r="AE278" s="1" t="s">
        <v>153</v>
      </c>
      <c r="AF278" s="1" t="s">
        <v>926</v>
      </c>
    </row>
    <row r="279" spans="1:32" ht="45" x14ac:dyDescent="0.25">
      <c r="A279" s="1" t="s">
        <v>192</v>
      </c>
      <c r="B279" s="1" t="s">
        <v>161</v>
      </c>
      <c r="C279" s="1" t="s">
        <v>149</v>
      </c>
      <c r="D279" s="1" t="s">
        <v>838</v>
      </c>
      <c r="E279" s="1" t="s">
        <v>817</v>
      </c>
      <c r="F279" s="1"/>
      <c r="G279" s="1" t="s">
        <v>162</v>
      </c>
      <c r="H279" s="1" t="str">
        <f>VLOOKUP(G279,'SC to SCH'!$1:$1048576,2,FALSE)</f>
        <v>Purchased Services</v>
      </c>
      <c r="I279" s="1"/>
      <c r="J279" s="1" t="s">
        <v>927</v>
      </c>
      <c r="K279" s="62">
        <v>43799</v>
      </c>
      <c r="L279" s="1"/>
      <c r="M279" s="1" t="s">
        <v>193</v>
      </c>
      <c r="N279" s="1"/>
      <c r="O279" s="1" t="s">
        <v>152</v>
      </c>
      <c r="P279" s="1" t="s">
        <v>1</v>
      </c>
      <c r="Q279" s="2">
        <v>3390</v>
      </c>
      <c r="R279" s="1"/>
      <c r="S279" s="1" t="s">
        <v>828</v>
      </c>
      <c r="T279" s="1"/>
      <c r="U279" s="1"/>
      <c r="V279" s="1" t="s">
        <v>152</v>
      </c>
      <c r="W279" s="1" t="s">
        <v>838</v>
      </c>
      <c r="X279" s="1" t="s">
        <v>149</v>
      </c>
      <c r="Y279" s="1"/>
      <c r="Z279" s="1"/>
      <c r="AA279" s="1"/>
      <c r="AB279" s="1"/>
      <c r="AC279" s="1" t="s">
        <v>162</v>
      </c>
      <c r="AD279" s="1"/>
      <c r="AE279" s="1" t="s">
        <v>161</v>
      </c>
      <c r="AF279" s="1" t="s">
        <v>926</v>
      </c>
    </row>
    <row r="280" spans="1:32" ht="45" x14ac:dyDescent="0.25">
      <c r="A280" s="1" t="s">
        <v>192</v>
      </c>
      <c r="B280" s="1" t="s">
        <v>176</v>
      </c>
      <c r="C280" s="1" t="s">
        <v>149</v>
      </c>
      <c r="D280" s="1" t="s">
        <v>838</v>
      </c>
      <c r="E280" s="1" t="s">
        <v>817</v>
      </c>
      <c r="F280" s="1"/>
      <c r="G280" s="1" t="s">
        <v>182</v>
      </c>
      <c r="H280" s="1" t="str">
        <f>VLOOKUP(G280,'SC to SCH'!$1:$1048576,2,FALSE)</f>
        <v>Local Business</v>
      </c>
      <c r="I280" s="1"/>
      <c r="J280" s="1" t="s">
        <v>845</v>
      </c>
      <c r="K280" s="62">
        <v>43799</v>
      </c>
      <c r="L280" s="1"/>
      <c r="M280" s="1" t="s">
        <v>193</v>
      </c>
      <c r="N280" s="1"/>
      <c r="O280" s="1" t="s">
        <v>152</v>
      </c>
      <c r="P280" s="1" t="s">
        <v>1</v>
      </c>
      <c r="Q280" s="2">
        <v>922.45</v>
      </c>
      <c r="R280" s="1"/>
      <c r="S280" s="1" t="s">
        <v>828</v>
      </c>
      <c r="T280" s="1"/>
      <c r="U280" s="1"/>
      <c r="V280" s="1" t="s">
        <v>152</v>
      </c>
      <c r="W280" s="1" t="s">
        <v>838</v>
      </c>
      <c r="X280" s="1" t="s">
        <v>149</v>
      </c>
      <c r="Y280" s="1"/>
      <c r="Z280" s="1"/>
      <c r="AA280" s="1"/>
      <c r="AB280" s="1"/>
      <c r="AC280" s="1" t="s">
        <v>182</v>
      </c>
      <c r="AD280" s="1"/>
      <c r="AE280" s="1" t="s">
        <v>176</v>
      </c>
      <c r="AF280" s="1" t="s">
        <v>926</v>
      </c>
    </row>
    <row r="281" spans="1:32" ht="45" x14ac:dyDescent="0.25">
      <c r="A281" s="1" t="s">
        <v>192</v>
      </c>
      <c r="B281" s="1" t="s">
        <v>228</v>
      </c>
      <c r="C281" s="1" t="s">
        <v>149</v>
      </c>
      <c r="D281" s="1" t="s">
        <v>838</v>
      </c>
      <c r="E281" s="1" t="s">
        <v>817</v>
      </c>
      <c r="F281" s="1"/>
      <c r="G281" s="1" t="s">
        <v>385</v>
      </c>
      <c r="H281" s="1" t="str">
        <f>VLOOKUP(G281,'SC to SCH'!$1:$1048576,2,FALSE)</f>
        <v>Books,Subscriptions,Periodicals</v>
      </c>
      <c r="I281" s="1"/>
      <c r="J281" s="1" t="s">
        <v>846</v>
      </c>
      <c r="K281" s="62">
        <v>43799</v>
      </c>
      <c r="L281" s="1"/>
      <c r="M281" s="1" t="s">
        <v>193</v>
      </c>
      <c r="N281" s="1"/>
      <c r="O281" s="1" t="s">
        <v>152</v>
      </c>
      <c r="P281" s="1" t="s">
        <v>1</v>
      </c>
      <c r="Q281" s="2">
        <v>15.6</v>
      </c>
      <c r="R281" s="1"/>
      <c r="S281" s="1" t="s">
        <v>828</v>
      </c>
      <c r="T281" s="1"/>
      <c r="U281" s="1"/>
      <c r="V281" s="1" t="s">
        <v>152</v>
      </c>
      <c r="W281" s="1" t="s">
        <v>838</v>
      </c>
      <c r="X281" s="1" t="s">
        <v>149</v>
      </c>
      <c r="Y281" s="1"/>
      <c r="Z281" s="1"/>
      <c r="AA281" s="1"/>
      <c r="AB281" s="1"/>
      <c r="AC281" s="1" t="s">
        <v>385</v>
      </c>
      <c r="AD281" s="1"/>
      <c r="AE281" s="1" t="s">
        <v>228</v>
      </c>
      <c r="AF281" s="1" t="s">
        <v>926</v>
      </c>
    </row>
    <row r="282" spans="1:32" ht="45" x14ac:dyDescent="0.25">
      <c r="A282" s="1" t="s">
        <v>192</v>
      </c>
      <c r="B282" s="1" t="s">
        <v>155</v>
      </c>
      <c r="C282" s="1" t="s">
        <v>149</v>
      </c>
      <c r="D282" s="1" t="s">
        <v>838</v>
      </c>
      <c r="E282" s="1" t="s">
        <v>817</v>
      </c>
      <c r="F282" s="1"/>
      <c r="G282" s="1" t="s">
        <v>10</v>
      </c>
      <c r="H282" s="1" t="str">
        <f>VLOOKUP(G282,'SC to SCH'!$1:$1048576,2,FALSE)</f>
        <v>Fringe Benefits Allocated</v>
      </c>
      <c r="I282" s="1"/>
      <c r="J282" s="1" t="s">
        <v>849</v>
      </c>
      <c r="K282" s="62">
        <v>43799</v>
      </c>
      <c r="L282" s="1"/>
      <c r="M282" s="1" t="s">
        <v>193</v>
      </c>
      <c r="N282" s="1"/>
      <c r="O282" s="1" t="s">
        <v>152</v>
      </c>
      <c r="P282" s="1" t="s">
        <v>1</v>
      </c>
      <c r="Q282" s="2">
        <v>15948.97</v>
      </c>
      <c r="R282" s="1"/>
      <c r="S282" s="1" t="s">
        <v>828</v>
      </c>
      <c r="T282" s="1"/>
      <c r="U282" s="1"/>
      <c r="V282" s="1" t="s">
        <v>152</v>
      </c>
      <c r="W282" s="1" t="s">
        <v>838</v>
      </c>
      <c r="X282" s="1" t="s">
        <v>149</v>
      </c>
      <c r="Y282" s="1"/>
      <c r="Z282" s="1"/>
      <c r="AA282" s="1"/>
      <c r="AB282" s="1"/>
      <c r="AC282" s="1" t="s">
        <v>10</v>
      </c>
      <c r="AD282" s="1"/>
      <c r="AE282" s="1" t="s">
        <v>155</v>
      </c>
      <c r="AF282" s="1" t="s">
        <v>926</v>
      </c>
    </row>
    <row r="283" spans="1:32" ht="45" x14ac:dyDescent="0.25">
      <c r="A283" s="1" t="s">
        <v>192</v>
      </c>
      <c r="B283" s="1" t="s">
        <v>156</v>
      </c>
      <c r="C283" s="1" t="s">
        <v>149</v>
      </c>
      <c r="D283" s="1" t="s">
        <v>838</v>
      </c>
      <c r="E283" s="1" t="s">
        <v>817</v>
      </c>
      <c r="F283" s="1"/>
      <c r="G283" s="1" t="s">
        <v>49</v>
      </c>
      <c r="H283" s="1" t="str">
        <f>VLOOKUP(G283,'SC to SCH'!$1:$1048576,2,FALSE)</f>
        <v>FT Staff</v>
      </c>
      <c r="I283" s="1"/>
      <c r="J283" s="1" t="s">
        <v>850</v>
      </c>
      <c r="K283" s="62">
        <v>43799</v>
      </c>
      <c r="L283" s="1"/>
      <c r="M283" s="1" t="s">
        <v>193</v>
      </c>
      <c r="N283" s="1"/>
      <c r="O283" s="1" t="s">
        <v>152</v>
      </c>
      <c r="P283" s="1" t="s">
        <v>1</v>
      </c>
      <c r="Q283" s="2">
        <v>47635.25</v>
      </c>
      <c r="R283" s="1"/>
      <c r="S283" s="1" t="s">
        <v>828</v>
      </c>
      <c r="T283" s="1"/>
      <c r="U283" s="1"/>
      <c r="V283" s="1" t="s">
        <v>152</v>
      </c>
      <c r="W283" s="1" t="s">
        <v>838</v>
      </c>
      <c r="X283" s="1" t="s">
        <v>149</v>
      </c>
      <c r="Y283" s="1"/>
      <c r="Z283" s="1"/>
      <c r="AA283" s="1"/>
      <c r="AB283" s="1"/>
      <c r="AC283" s="1" t="s">
        <v>49</v>
      </c>
      <c r="AD283" s="1"/>
      <c r="AE283" s="1" t="s">
        <v>156</v>
      </c>
      <c r="AF283" s="1" t="s">
        <v>926</v>
      </c>
    </row>
    <row r="284" spans="1:32" ht="45" x14ac:dyDescent="0.25">
      <c r="A284" s="1" t="s">
        <v>192</v>
      </c>
      <c r="B284" s="1" t="s">
        <v>156</v>
      </c>
      <c r="C284" s="1" t="s">
        <v>149</v>
      </c>
      <c r="D284" s="1" t="s">
        <v>838</v>
      </c>
      <c r="E284" s="1" t="s">
        <v>817</v>
      </c>
      <c r="F284" s="1"/>
      <c r="G284" s="1" t="s">
        <v>50</v>
      </c>
      <c r="H284" s="1" t="str">
        <f>VLOOKUP(G284,'SC to SCH'!$1:$1048576,2,FALSE)</f>
        <v>FT Staff</v>
      </c>
      <c r="I284" s="1"/>
      <c r="J284" s="1" t="s">
        <v>851</v>
      </c>
      <c r="K284" s="62">
        <v>43799</v>
      </c>
      <c r="L284" s="1"/>
      <c r="M284" s="1" t="s">
        <v>193</v>
      </c>
      <c r="N284" s="1"/>
      <c r="O284" s="1" t="s">
        <v>152</v>
      </c>
      <c r="P284" s="1" t="s">
        <v>1</v>
      </c>
      <c r="Q284" s="2">
        <v>700</v>
      </c>
      <c r="R284" s="1"/>
      <c r="S284" s="1" t="s">
        <v>828</v>
      </c>
      <c r="T284" s="1"/>
      <c r="U284" s="1"/>
      <c r="V284" s="1" t="s">
        <v>152</v>
      </c>
      <c r="W284" s="1" t="s">
        <v>838</v>
      </c>
      <c r="X284" s="1" t="s">
        <v>149</v>
      </c>
      <c r="Y284" s="1"/>
      <c r="Z284" s="1"/>
      <c r="AA284" s="1"/>
      <c r="AB284" s="1"/>
      <c r="AC284" s="1" t="s">
        <v>50</v>
      </c>
      <c r="AD284" s="1"/>
      <c r="AE284" s="1" t="s">
        <v>156</v>
      </c>
      <c r="AF284" s="1" t="s">
        <v>926</v>
      </c>
    </row>
    <row r="285" spans="1:32" ht="45" x14ac:dyDescent="0.25">
      <c r="A285" s="1" t="s">
        <v>192</v>
      </c>
      <c r="B285" s="1" t="s">
        <v>816</v>
      </c>
      <c r="C285" s="1" t="s">
        <v>149</v>
      </c>
      <c r="D285" s="1" t="s">
        <v>852</v>
      </c>
      <c r="E285" s="1" t="s">
        <v>817</v>
      </c>
      <c r="F285" s="1"/>
      <c r="G285" s="1"/>
      <c r="H285" s="1" t="s">
        <v>21</v>
      </c>
      <c r="I285" s="1" t="s">
        <v>818</v>
      </c>
      <c r="J285" s="1" t="s">
        <v>853</v>
      </c>
      <c r="K285" s="62">
        <v>43799</v>
      </c>
      <c r="L285" s="1"/>
      <c r="M285" s="1" t="s">
        <v>193</v>
      </c>
      <c r="N285" s="1"/>
      <c r="O285" s="1" t="s">
        <v>152</v>
      </c>
      <c r="P285" s="1" t="s">
        <v>1</v>
      </c>
      <c r="Q285" s="2">
        <v>-1500</v>
      </c>
      <c r="R285" s="1"/>
      <c r="S285" s="1" t="s">
        <v>828</v>
      </c>
      <c r="T285" s="1"/>
      <c r="U285" s="1"/>
      <c r="V285" s="1" t="s">
        <v>152</v>
      </c>
      <c r="W285" s="1" t="s">
        <v>852</v>
      </c>
      <c r="X285" s="1" t="s">
        <v>149</v>
      </c>
      <c r="Y285" s="1"/>
      <c r="Z285" s="1"/>
      <c r="AA285" s="1"/>
      <c r="AB285" s="1"/>
      <c r="AC285" s="1"/>
      <c r="AD285" s="1" t="s">
        <v>818</v>
      </c>
      <c r="AE285" s="1" t="s">
        <v>816</v>
      </c>
      <c r="AF285" s="1" t="s">
        <v>926</v>
      </c>
    </row>
    <row r="286" spans="1:32" ht="45" x14ac:dyDescent="0.25">
      <c r="A286" s="1" t="s">
        <v>192</v>
      </c>
      <c r="B286" s="1" t="s">
        <v>157</v>
      </c>
      <c r="C286" s="1" t="s">
        <v>149</v>
      </c>
      <c r="D286" s="1" t="s">
        <v>852</v>
      </c>
      <c r="E286" s="1" t="s">
        <v>817</v>
      </c>
      <c r="F286" s="1"/>
      <c r="G286" s="1" t="s">
        <v>158</v>
      </c>
      <c r="H286" s="1" t="str">
        <f>VLOOKUP(G286,'SC to SCH'!$1:$1048576,2,FALSE)</f>
        <v>Inter-Departmental Services</v>
      </c>
      <c r="I286" s="1"/>
      <c r="J286" s="1" t="s">
        <v>855</v>
      </c>
      <c r="K286" s="62">
        <v>43799</v>
      </c>
      <c r="L286" s="1"/>
      <c r="M286" s="1" t="s">
        <v>193</v>
      </c>
      <c r="N286" s="1"/>
      <c r="O286" s="1" t="s">
        <v>152</v>
      </c>
      <c r="P286" s="1" t="s">
        <v>1</v>
      </c>
      <c r="Q286" s="2">
        <v>320</v>
      </c>
      <c r="R286" s="1"/>
      <c r="S286" s="1" t="s">
        <v>828</v>
      </c>
      <c r="T286" s="1"/>
      <c r="U286" s="1"/>
      <c r="V286" s="1" t="s">
        <v>152</v>
      </c>
      <c r="W286" s="1" t="s">
        <v>852</v>
      </c>
      <c r="X286" s="1" t="s">
        <v>149</v>
      </c>
      <c r="Y286" s="1"/>
      <c r="Z286" s="1"/>
      <c r="AA286" s="1"/>
      <c r="AB286" s="1"/>
      <c r="AC286" s="1" t="s">
        <v>158</v>
      </c>
      <c r="AD286" s="1"/>
      <c r="AE286" s="1" t="s">
        <v>157</v>
      </c>
      <c r="AF286" s="1" t="s">
        <v>926</v>
      </c>
    </row>
    <row r="287" spans="1:32" ht="45" x14ac:dyDescent="0.25">
      <c r="A287" s="1" t="s">
        <v>192</v>
      </c>
      <c r="B287" s="1" t="s">
        <v>178</v>
      </c>
      <c r="C287" s="1" t="s">
        <v>149</v>
      </c>
      <c r="D287" s="1" t="s">
        <v>852</v>
      </c>
      <c r="E287" s="1" t="s">
        <v>817</v>
      </c>
      <c r="F287" s="1"/>
      <c r="G287" s="1" t="s">
        <v>179</v>
      </c>
      <c r="H287" s="1" t="str">
        <f>VLOOKUP(G287,'SC to SCH'!$1:$1048576,2,FALSE)</f>
        <v>Furniture and Equipment</v>
      </c>
      <c r="I287" s="1"/>
      <c r="J287" s="1" t="s">
        <v>902</v>
      </c>
      <c r="K287" s="62">
        <v>43799</v>
      </c>
      <c r="L287" s="1"/>
      <c r="M287" s="1" t="s">
        <v>193</v>
      </c>
      <c r="N287" s="1"/>
      <c r="O287" s="1" t="s">
        <v>152</v>
      </c>
      <c r="P287" s="1" t="s">
        <v>1</v>
      </c>
      <c r="Q287" s="2">
        <v>37.15</v>
      </c>
      <c r="R287" s="1"/>
      <c r="S287" s="1" t="s">
        <v>828</v>
      </c>
      <c r="T287" s="1"/>
      <c r="U287" s="1"/>
      <c r="V287" s="1" t="s">
        <v>152</v>
      </c>
      <c r="W287" s="1" t="s">
        <v>852</v>
      </c>
      <c r="X287" s="1" t="s">
        <v>149</v>
      </c>
      <c r="Y287" s="1"/>
      <c r="Z287" s="1"/>
      <c r="AA287" s="1"/>
      <c r="AB287" s="1"/>
      <c r="AC287" s="1" t="s">
        <v>179</v>
      </c>
      <c r="AD287" s="1"/>
      <c r="AE287" s="1" t="s">
        <v>178</v>
      </c>
      <c r="AF287" s="1" t="s">
        <v>926</v>
      </c>
    </row>
    <row r="288" spans="1:32" ht="45" x14ac:dyDescent="0.25">
      <c r="A288" s="1" t="s">
        <v>192</v>
      </c>
      <c r="B288" s="1" t="s">
        <v>169</v>
      </c>
      <c r="C288" s="1" t="s">
        <v>149</v>
      </c>
      <c r="D288" s="1" t="s">
        <v>852</v>
      </c>
      <c r="E288" s="1" t="s">
        <v>817</v>
      </c>
      <c r="F288" s="1"/>
      <c r="G288" s="1" t="s">
        <v>170</v>
      </c>
      <c r="H288" s="1" t="str">
        <f>VLOOKUP(G288,'SC to SCH'!$1:$1048576,2,FALSE)</f>
        <v>Supplies</v>
      </c>
      <c r="I288" s="1"/>
      <c r="J288" s="1" t="s">
        <v>880</v>
      </c>
      <c r="K288" s="62">
        <v>43799</v>
      </c>
      <c r="L288" s="1"/>
      <c r="M288" s="1" t="s">
        <v>193</v>
      </c>
      <c r="N288" s="1"/>
      <c r="O288" s="1" t="s">
        <v>152</v>
      </c>
      <c r="P288" s="1" t="s">
        <v>1</v>
      </c>
      <c r="Q288" s="2">
        <v>50.05</v>
      </c>
      <c r="R288" s="1"/>
      <c r="S288" s="1" t="s">
        <v>828</v>
      </c>
      <c r="T288" s="1"/>
      <c r="U288" s="1"/>
      <c r="V288" s="1" t="s">
        <v>152</v>
      </c>
      <c r="W288" s="1" t="s">
        <v>852</v>
      </c>
      <c r="X288" s="1" t="s">
        <v>149</v>
      </c>
      <c r="Y288" s="1"/>
      <c r="Z288" s="1"/>
      <c r="AA288" s="1"/>
      <c r="AB288" s="1"/>
      <c r="AC288" s="1" t="s">
        <v>170</v>
      </c>
      <c r="AD288" s="1"/>
      <c r="AE288" s="1" t="s">
        <v>169</v>
      </c>
      <c r="AF288" s="1" t="s">
        <v>926</v>
      </c>
    </row>
    <row r="289" spans="1:32" ht="45" x14ac:dyDescent="0.25">
      <c r="A289" s="1" t="s">
        <v>192</v>
      </c>
      <c r="B289" s="1" t="s">
        <v>163</v>
      </c>
      <c r="C289" s="1" t="s">
        <v>149</v>
      </c>
      <c r="D289" s="1" t="s">
        <v>852</v>
      </c>
      <c r="E289" s="1" t="s">
        <v>817</v>
      </c>
      <c r="F289" s="1"/>
      <c r="G289" s="1" t="s">
        <v>190</v>
      </c>
      <c r="H289" s="1" t="str">
        <f>VLOOKUP(G289,'SC to SCH'!$1:$1048576,2,FALSE)</f>
        <v>Domestic Travel</v>
      </c>
      <c r="I289" s="1"/>
      <c r="J289" s="1" t="s">
        <v>922</v>
      </c>
      <c r="K289" s="62">
        <v>43799</v>
      </c>
      <c r="L289" s="1"/>
      <c r="M289" s="1" t="s">
        <v>193</v>
      </c>
      <c r="N289" s="1"/>
      <c r="O289" s="1" t="s">
        <v>152</v>
      </c>
      <c r="P289" s="1" t="s">
        <v>1</v>
      </c>
      <c r="Q289" s="2">
        <v>69.91</v>
      </c>
      <c r="R289" s="1"/>
      <c r="S289" s="1" t="s">
        <v>828</v>
      </c>
      <c r="T289" s="1"/>
      <c r="U289" s="1"/>
      <c r="V289" s="1" t="s">
        <v>152</v>
      </c>
      <c r="W289" s="1" t="s">
        <v>852</v>
      </c>
      <c r="X289" s="1" t="s">
        <v>149</v>
      </c>
      <c r="Y289" s="1"/>
      <c r="Z289" s="1"/>
      <c r="AA289" s="1"/>
      <c r="AB289" s="1"/>
      <c r="AC289" s="1" t="s">
        <v>190</v>
      </c>
      <c r="AD289" s="1"/>
      <c r="AE289" s="1" t="s">
        <v>163</v>
      </c>
      <c r="AF289" s="1" t="s">
        <v>926</v>
      </c>
    </row>
    <row r="290" spans="1:32" ht="45" x14ac:dyDescent="0.25">
      <c r="A290" s="1" t="s">
        <v>192</v>
      </c>
      <c r="B290" s="1" t="s">
        <v>163</v>
      </c>
      <c r="C290" s="1" t="s">
        <v>149</v>
      </c>
      <c r="D290" s="1" t="s">
        <v>852</v>
      </c>
      <c r="E290" s="1" t="s">
        <v>817</v>
      </c>
      <c r="F290" s="1"/>
      <c r="G290" s="1" t="s">
        <v>191</v>
      </c>
      <c r="H290" s="1" t="str">
        <f>VLOOKUP(G290,'SC to SCH'!$1:$1048576,2,FALSE)</f>
        <v>Domestic Travel</v>
      </c>
      <c r="I290" s="1"/>
      <c r="J290" s="1" t="s">
        <v>924</v>
      </c>
      <c r="K290" s="62">
        <v>43799</v>
      </c>
      <c r="L290" s="1"/>
      <c r="M290" s="1" t="s">
        <v>193</v>
      </c>
      <c r="N290" s="1"/>
      <c r="O290" s="1" t="s">
        <v>152</v>
      </c>
      <c r="P290" s="1" t="s">
        <v>1</v>
      </c>
      <c r="Q290" s="2">
        <v>85.9</v>
      </c>
      <c r="R290" s="1"/>
      <c r="S290" s="1" t="s">
        <v>828</v>
      </c>
      <c r="T290" s="1"/>
      <c r="U290" s="1"/>
      <c r="V290" s="1" t="s">
        <v>152</v>
      </c>
      <c r="W290" s="1" t="s">
        <v>852</v>
      </c>
      <c r="X290" s="1" t="s">
        <v>149</v>
      </c>
      <c r="Y290" s="1"/>
      <c r="Z290" s="1"/>
      <c r="AA290" s="1"/>
      <c r="AB290" s="1"/>
      <c r="AC290" s="1" t="s">
        <v>191</v>
      </c>
      <c r="AD290" s="1"/>
      <c r="AE290" s="1" t="s">
        <v>163</v>
      </c>
      <c r="AF290" s="1" t="s">
        <v>926</v>
      </c>
    </row>
    <row r="291" spans="1:32" ht="45" x14ac:dyDescent="0.25">
      <c r="A291" s="1" t="s">
        <v>192</v>
      </c>
      <c r="B291" s="1" t="s">
        <v>163</v>
      </c>
      <c r="C291" s="1" t="s">
        <v>149</v>
      </c>
      <c r="D291" s="1" t="s">
        <v>852</v>
      </c>
      <c r="E291" s="1" t="s">
        <v>817</v>
      </c>
      <c r="F291" s="1"/>
      <c r="G291" s="1" t="s">
        <v>183</v>
      </c>
      <c r="H291" s="1" t="str">
        <f>VLOOKUP(G291,'SC to SCH'!$1:$1048576,2,FALSE)</f>
        <v>Domestic Travel</v>
      </c>
      <c r="I291" s="1"/>
      <c r="J291" s="1" t="s">
        <v>925</v>
      </c>
      <c r="K291" s="62">
        <v>43799</v>
      </c>
      <c r="L291" s="1"/>
      <c r="M291" s="1" t="s">
        <v>193</v>
      </c>
      <c r="N291" s="1"/>
      <c r="O291" s="1" t="s">
        <v>152</v>
      </c>
      <c r="P291" s="1" t="s">
        <v>1</v>
      </c>
      <c r="Q291" s="2">
        <v>322</v>
      </c>
      <c r="R291" s="1"/>
      <c r="S291" s="1" t="s">
        <v>828</v>
      </c>
      <c r="T291" s="1"/>
      <c r="U291" s="1"/>
      <c r="V291" s="1" t="s">
        <v>152</v>
      </c>
      <c r="W291" s="1" t="s">
        <v>852</v>
      </c>
      <c r="X291" s="1" t="s">
        <v>149</v>
      </c>
      <c r="Y291" s="1"/>
      <c r="Z291" s="1"/>
      <c r="AA291" s="1"/>
      <c r="AB291" s="1"/>
      <c r="AC291" s="1" t="s">
        <v>183</v>
      </c>
      <c r="AD291" s="1"/>
      <c r="AE291" s="1" t="s">
        <v>163</v>
      </c>
      <c r="AF291" s="1" t="s">
        <v>926</v>
      </c>
    </row>
    <row r="292" spans="1:32" ht="45" x14ac:dyDescent="0.25">
      <c r="A292" s="1" t="s">
        <v>192</v>
      </c>
      <c r="B292" s="1" t="s">
        <v>155</v>
      </c>
      <c r="C292" s="1" t="s">
        <v>149</v>
      </c>
      <c r="D292" s="1" t="s">
        <v>852</v>
      </c>
      <c r="E292" s="1" t="s">
        <v>817</v>
      </c>
      <c r="F292" s="1"/>
      <c r="G292" s="1" t="s">
        <v>10</v>
      </c>
      <c r="H292" s="1" t="str">
        <f>VLOOKUP(G292,'SC to SCH'!$1:$1048576,2,FALSE)</f>
        <v>Fringe Benefits Allocated</v>
      </c>
      <c r="I292" s="1"/>
      <c r="J292" s="1" t="s">
        <v>862</v>
      </c>
      <c r="K292" s="62">
        <v>43799</v>
      </c>
      <c r="L292" s="1"/>
      <c r="M292" s="1" t="s">
        <v>193</v>
      </c>
      <c r="N292" s="1"/>
      <c r="O292" s="1" t="s">
        <v>152</v>
      </c>
      <c r="P292" s="1" t="s">
        <v>1</v>
      </c>
      <c r="Q292" s="2">
        <v>12441.04</v>
      </c>
      <c r="R292" s="1"/>
      <c r="S292" s="1" t="s">
        <v>828</v>
      </c>
      <c r="T292" s="1"/>
      <c r="U292" s="1"/>
      <c r="V292" s="1" t="s">
        <v>152</v>
      </c>
      <c r="W292" s="1" t="s">
        <v>852</v>
      </c>
      <c r="X292" s="1" t="s">
        <v>149</v>
      </c>
      <c r="Y292" s="1"/>
      <c r="Z292" s="1"/>
      <c r="AA292" s="1"/>
      <c r="AB292" s="1"/>
      <c r="AC292" s="1" t="s">
        <v>10</v>
      </c>
      <c r="AD292" s="1"/>
      <c r="AE292" s="1" t="s">
        <v>155</v>
      </c>
      <c r="AF292" s="1" t="s">
        <v>926</v>
      </c>
    </row>
    <row r="293" spans="1:32" ht="45" x14ac:dyDescent="0.25">
      <c r="A293" s="1" t="s">
        <v>192</v>
      </c>
      <c r="B293" s="1" t="s">
        <v>156</v>
      </c>
      <c r="C293" s="1" t="s">
        <v>149</v>
      </c>
      <c r="D293" s="1" t="s">
        <v>852</v>
      </c>
      <c r="E293" s="1" t="s">
        <v>817</v>
      </c>
      <c r="F293" s="1"/>
      <c r="G293" s="1" t="s">
        <v>49</v>
      </c>
      <c r="H293" s="1" t="str">
        <f>VLOOKUP(G293,'SC to SCH'!$1:$1048576,2,FALSE)</f>
        <v>FT Staff</v>
      </c>
      <c r="I293" s="1"/>
      <c r="J293" s="1" t="s">
        <v>863</v>
      </c>
      <c r="K293" s="62">
        <v>43799</v>
      </c>
      <c r="L293" s="1"/>
      <c r="M293" s="1" t="s">
        <v>193</v>
      </c>
      <c r="N293" s="1"/>
      <c r="O293" s="1" t="s">
        <v>152</v>
      </c>
      <c r="P293" s="1" t="s">
        <v>1</v>
      </c>
      <c r="Q293" s="2">
        <v>37416.67</v>
      </c>
      <c r="R293" s="1"/>
      <c r="S293" s="1" t="s">
        <v>828</v>
      </c>
      <c r="T293" s="1"/>
      <c r="U293" s="1"/>
      <c r="V293" s="1" t="s">
        <v>152</v>
      </c>
      <c r="W293" s="1" t="s">
        <v>852</v>
      </c>
      <c r="X293" s="1" t="s">
        <v>149</v>
      </c>
      <c r="Y293" s="1"/>
      <c r="Z293" s="1"/>
      <c r="AA293" s="1"/>
      <c r="AB293" s="1"/>
      <c r="AC293" s="1" t="s">
        <v>49</v>
      </c>
      <c r="AD293" s="1"/>
      <c r="AE293" s="1" t="s">
        <v>156</v>
      </c>
      <c r="AF293" s="1" t="s">
        <v>926</v>
      </c>
    </row>
    <row r="294" spans="1:32" ht="45" x14ac:dyDescent="0.25">
      <c r="A294" s="1" t="s">
        <v>192</v>
      </c>
      <c r="B294" s="1" t="s">
        <v>157</v>
      </c>
      <c r="C294" s="1" t="s">
        <v>149</v>
      </c>
      <c r="D294" s="1" t="s">
        <v>865</v>
      </c>
      <c r="E294" s="1" t="s">
        <v>817</v>
      </c>
      <c r="F294" s="1"/>
      <c r="G294" s="1" t="s">
        <v>165</v>
      </c>
      <c r="H294" s="1" t="str">
        <f>VLOOKUP(G294,'SC to SCH'!$1:$1048576,2,FALSE)</f>
        <v>Inter-Departmental Services</v>
      </c>
      <c r="I294" s="1"/>
      <c r="J294" s="1" t="s">
        <v>866</v>
      </c>
      <c r="K294" s="62">
        <v>43799</v>
      </c>
      <c r="L294" s="1"/>
      <c r="M294" s="1" t="s">
        <v>193</v>
      </c>
      <c r="N294" s="1"/>
      <c r="O294" s="1" t="s">
        <v>152</v>
      </c>
      <c r="P294" s="1" t="s">
        <v>1</v>
      </c>
      <c r="Q294" s="2">
        <v>751.04</v>
      </c>
      <c r="R294" s="1"/>
      <c r="S294" s="1" t="s">
        <v>828</v>
      </c>
      <c r="T294" s="1"/>
      <c r="U294" s="1"/>
      <c r="V294" s="1" t="s">
        <v>152</v>
      </c>
      <c r="W294" s="1" t="s">
        <v>865</v>
      </c>
      <c r="X294" s="1" t="s">
        <v>149</v>
      </c>
      <c r="Y294" s="1"/>
      <c r="Z294" s="1"/>
      <c r="AA294" s="1"/>
      <c r="AB294" s="1"/>
      <c r="AC294" s="1" t="s">
        <v>165</v>
      </c>
      <c r="AD294" s="1"/>
      <c r="AE294" s="1" t="s">
        <v>157</v>
      </c>
      <c r="AF294" s="1" t="s">
        <v>926</v>
      </c>
    </row>
    <row r="295" spans="1:32" ht="45" x14ac:dyDescent="0.25">
      <c r="A295" s="1" t="s">
        <v>192</v>
      </c>
      <c r="B295" s="1" t="s">
        <v>157</v>
      </c>
      <c r="C295" s="1" t="s">
        <v>149</v>
      </c>
      <c r="D295" s="1" t="s">
        <v>865</v>
      </c>
      <c r="E295" s="1" t="s">
        <v>817</v>
      </c>
      <c r="F295" s="1"/>
      <c r="G295" s="1" t="s">
        <v>158</v>
      </c>
      <c r="H295" s="1" t="str">
        <f>VLOOKUP(G295,'SC to SCH'!$1:$1048576,2,FALSE)</f>
        <v>Inter-Departmental Services</v>
      </c>
      <c r="I295" s="1"/>
      <c r="J295" s="1" t="s">
        <v>867</v>
      </c>
      <c r="K295" s="62">
        <v>43799</v>
      </c>
      <c r="L295" s="1"/>
      <c r="M295" s="1" t="s">
        <v>193</v>
      </c>
      <c r="N295" s="1"/>
      <c r="O295" s="1" t="s">
        <v>152</v>
      </c>
      <c r="P295" s="1" t="s">
        <v>1</v>
      </c>
      <c r="Q295" s="2">
        <v>240</v>
      </c>
      <c r="R295" s="1"/>
      <c r="S295" s="1" t="s">
        <v>828</v>
      </c>
      <c r="T295" s="1"/>
      <c r="U295" s="1"/>
      <c r="V295" s="1" t="s">
        <v>152</v>
      </c>
      <c r="W295" s="1" t="s">
        <v>865</v>
      </c>
      <c r="X295" s="1" t="s">
        <v>149</v>
      </c>
      <c r="Y295" s="1"/>
      <c r="Z295" s="1"/>
      <c r="AA295" s="1"/>
      <c r="AB295" s="1"/>
      <c r="AC295" s="1" t="s">
        <v>158</v>
      </c>
      <c r="AD295" s="1"/>
      <c r="AE295" s="1" t="s">
        <v>157</v>
      </c>
      <c r="AF295" s="1" t="s">
        <v>926</v>
      </c>
    </row>
    <row r="296" spans="1:32" ht="45" x14ac:dyDescent="0.25">
      <c r="A296" s="1" t="s">
        <v>192</v>
      </c>
      <c r="B296" s="1" t="s">
        <v>188</v>
      </c>
      <c r="C296" s="1" t="s">
        <v>149</v>
      </c>
      <c r="D296" s="1" t="s">
        <v>865</v>
      </c>
      <c r="E296" s="1" t="s">
        <v>817</v>
      </c>
      <c r="F296" s="1"/>
      <c r="G296" s="1" t="s">
        <v>189</v>
      </c>
      <c r="H296" s="1" t="str">
        <f>VLOOKUP(G296,'SC to SCH'!$1:$1048576,2,FALSE)</f>
        <v>Rentals</v>
      </c>
      <c r="I296" s="1"/>
      <c r="J296" s="1" t="s">
        <v>928</v>
      </c>
      <c r="K296" s="62">
        <v>43799</v>
      </c>
      <c r="L296" s="1"/>
      <c r="M296" s="1" t="s">
        <v>193</v>
      </c>
      <c r="N296" s="1"/>
      <c r="O296" s="1" t="s">
        <v>152</v>
      </c>
      <c r="P296" s="1" t="s">
        <v>1</v>
      </c>
      <c r="Q296" s="2">
        <v>3369</v>
      </c>
      <c r="R296" s="1"/>
      <c r="S296" s="1" t="s">
        <v>828</v>
      </c>
      <c r="T296" s="1"/>
      <c r="U296" s="1"/>
      <c r="V296" s="1" t="s">
        <v>152</v>
      </c>
      <c r="W296" s="1" t="s">
        <v>865</v>
      </c>
      <c r="X296" s="1" t="s">
        <v>149</v>
      </c>
      <c r="Y296" s="1"/>
      <c r="Z296" s="1"/>
      <c r="AA296" s="1"/>
      <c r="AB296" s="1"/>
      <c r="AC296" s="1" t="s">
        <v>189</v>
      </c>
      <c r="AD296" s="1"/>
      <c r="AE296" s="1" t="s">
        <v>188</v>
      </c>
      <c r="AF296" s="1" t="s">
        <v>926</v>
      </c>
    </row>
    <row r="297" spans="1:32" ht="45" x14ac:dyDescent="0.25">
      <c r="A297" s="1" t="s">
        <v>192</v>
      </c>
      <c r="B297" s="1" t="s">
        <v>178</v>
      </c>
      <c r="C297" s="1" t="s">
        <v>149</v>
      </c>
      <c r="D297" s="1" t="s">
        <v>865</v>
      </c>
      <c r="E297" s="1" t="s">
        <v>817</v>
      </c>
      <c r="F297" s="1"/>
      <c r="G297" s="1" t="s">
        <v>179</v>
      </c>
      <c r="H297" s="1" t="str">
        <f>VLOOKUP(G297,'SC to SCH'!$1:$1048576,2,FALSE)</f>
        <v>Furniture and Equipment</v>
      </c>
      <c r="I297" s="1"/>
      <c r="J297" s="1" t="s">
        <v>883</v>
      </c>
      <c r="K297" s="62">
        <v>43799</v>
      </c>
      <c r="L297" s="1"/>
      <c r="M297" s="1" t="s">
        <v>193</v>
      </c>
      <c r="N297" s="1"/>
      <c r="O297" s="1" t="s">
        <v>152</v>
      </c>
      <c r="P297" s="1" t="s">
        <v>1</v>
      </c>
      <c r="Q297" s="2">
        <v>29.94</v>
      </c>
      <c r="R297" s="1"/>
      <c r="S297" s="1" t="s">
        <v>828</v>
      </c>
      <c r="T297" s="1"/>
      <c r="U297" s="1"/>
      <c r="V297" s="1" t="s">
        <v>152</v>
      </c>
      <c r="W297" s="1" t="s">
        <v>865</v>
      </c>
      <c r="X297" s="1" t="s">
        <v>149</v>
      </c>
      <c r="Y297" s="1"/>
      <c r="Z297" s="1"/>
      <c r="AA297" s="1"/>
      <c r="AB297" s="1"/>
      <c r="AC297" s="1" t="s">
        <v>179</v>
      </c>
      <c r="AD297" s="1"/>
      <c r="AE297" s="1" t="s">
        <v>178</v>
      </c>
      <c r="AF297" s="1" t="s">
        <v>926</v>
      </c>
    </row>
    <row r="298" spans="1:32" ht="45" x14ac:dyDescent="0.25">
      <c r="A298" s="1" t="s">
        <v>192</v>
      </c>
      <c r="B298" s="1" t="s">
        <v>169</v>
      </c>
      <c r="C298" s="1" t="s">
        <v>149</v>
      </c>
      <c r="D298" s="1" t="s">
        <v>865</v>
      </c>
      <c r="E298" s="1" t="s">
        <v>817</v>
      </c>
      <c r="F298" s="1"/>
      <c r="G298" s="1" t="s">
        <v>173</v>
      </c>
      <c r="H298" s="1" t="str">
        <f>VLOOKUP(G298,'SC to SCH'!$1:$1048576,2,FALSE)</f>
        <v>Supplies</v>
      </c>
      <c r="I298" s="1"/>
      <c r="J298" s="1" t="s">
        <v>929</v>
      </c>
      <c r="K298" s="62">
        <v>43799</v>
      </c>
      <c r="L298" s="1"/>
      <c r="M298" s="1" t="s">
        <v>193</v>
      </c>
      <c r="N298" s="1"/>
      <c r="O298" s="1" t="s">
        <v>152</v>
      </c>
      <c r="P298" s="1" t="s">
        <v>1</v>
      </c>
      <c r="Q298" s="2">
        <v>56.33</v>
      </c>
      <c r="R298" s="1"/>
      <c r="S298" s="1" t="s">
        <v>828</v>
      </c>
      <c r="T298" s="1"/>
      <c r="U298" s="1"/>
      <c r="V298" s="1" t="s">
        <v>152</v>
      </c>
      <c r="W298" s="1" t="s">
        <v>865</v>
      </c>
      <c r="X298" s="1" t="s">
        <v>149</v>
      </c>
      <c r="Y298" s="1"/>
      <c r="Z298" s="1"/>
      <c r="AA298" s="1"/>
      <c r="AB298" s="1"/>
      <c r="AC298" s="1" t="s">
        <v>173</v>
      </c>
      <c r="AD298" s="1"/>
      <c r="AE298" s="1" t="s">
        <v>169</v>
      </c>
      <c r="AF298" s="1" t="s">
        <v>926</v>
      </c>
    </row>
    <row r="299" spans="1:32" ht="45" x14ac:dyDescent="0.25">
      <c r="A299" s="1" t="s">
        <v>192</v>
      </c>
      <c r="B299" s="1" t="s">
        <v>169</v>
      </c>
      <c r="C299" s="1" t="s">
        <v>149</v>
      </c>
      <c r="D299" s="1" t="s">
        <v>865</v>
      </c>
      <c r="E299" s="1" t="s">
        <v>817</v>
      </c>
      <c r="F299" s="1"/>
      <c r="G299" s="1" t="s">
        <v>170</v>
      </c>
      <c r="H299" s="1" t="str">
        <f>VLOOKUP(G299,'SC to SCH'!$1:$1048576,2,FALSE)</f>
        <v>Supplies</v>
      </c>
      <c r="I299" s="1"/>
      <c r="J299" s="1" t="s">
        <v>884</v>
      </c>
      <c r="K299" s="62">
        <v>43799</v>
      </c>
      <c r="L299" s="1"/>
      <c r="M299" s="1" t="s">
        <v>193</v>
      </c>
      <c r="N299" s="1"/>
      <c r="O299" s="1" t="s">
        <v>152</v>
      </c>
      <c r="P299" s="1" t="s">
        <v>1</v>
      </c>
      <c r="Q299" s="2">
        <v>130.31</v>
      </c>
      <c r="R299" s="1"/>
      <c r="S299" s="1" t="s">
        <v>828</v>
      </c>
      <c r="T299" s="1"/>
      <c r="U299" s="1"/>
      <c r="V299" s="1" t="s">
        <v>152</v>
      </c>
      <c r="W299" s="1" t="s">
        <v>865</v>
      </c>
      <c r="X299" s="1" t="s">
        <v>149</v>
      </c>
      <c r="Y299" s="1"/>
      <c r="Z299" s="1"/>
      <c r="AA299" s="1"/>
      <c r="AB299" s="1"/>
      <c r="AC299" s="1" t="s">
        <v>170</v>
      </c>
      <c r="AD299" s="1"/>
      <c r="AE299" s="1" t="s">
        <v>169</v>
      </c>
      <c r="AF299" s="1" t="s">
        <v>926</v>
      </c>
    </row>
    <row r="300" spans="1:32" ht="45" x14ac:dyDescent="0.25">
      <c r="A300" s="1" t="s">
        <v>192</v>
      </c>
      <c r="B300" s="1" t="s">
        <v>153</v>
      </c>
      <c r="C300" s="1" t="s">
        <v>149</v>
      </c>
      <c r="D300" s="1" t="s">
        <v>865</v>
      </c>
      <c r="E300" s="1" t="s">
        <v>817</v>
      </c>
      <c r="F300" s="1"/>
      <c r="G300" s="1" t="s">
        <v>167</v>
      </c>
      <c r="H300" s="1" t="str">
        <f>VLOOKUP(G300,'SC to SCH'!$1:$1048576,2,FALSE)</f>
        <v>Printing and Duplicating</v>
      </c>
      <c r="I300" s="1"/>
      <c r="J300" s="1" t="s">
        <v>868</v>
      </c>
      <c r="K300" s="62">
        <v>43799</v>
      </c>
      <c r="L300" s="1"/>
      <c r="M300" s="1" t="s">
        <v>193</v>
      </c>
      <c r="N300" s="1"/>
      <c r="O300" s="1" t="s">
        <v>152</v>
      </c>
      <c r="P300" s="1" t="s">
        <v>1</v>
      </c>
      <c r="Q300" s="2">
        <v>1209.21</v>
      </c>
      <c r="R300" s="1"/>
      <c r="S300" s="1" t="s">
        <v>828</v>
      </c>
      <c r="T300" s="1"/>
      <c r="U300" s="1"/>
      <c r="V300" s="1" t="s">
        <v>152</v>
      </c>
      <c r="W300" s="1" t="s">
        <v>865</v>
      </c>
      <c r="X300" s="1" t="s">
        <v>149</v>
      </c>
      <c r="Y300" s="1"/>
      <c r="Z300" s="1"/>
      <c r="AA300" s="1"/>
      <c r="AB300" s="1"/>
      <c r="AC300" s="1" t="s">
        <v>167</v>
      </c>
      <c r="AD300" s="1"/>
      <c r="AE300" s="1" t="s">
        <v>153</v>
      </c>
      <c r="AF300" s="1" t="s">
        <v>926</v>
      </c>
    </row>
    <row r="301" spans="1:32" ht="45" x14ac:dyDescent="0.25">
      <c r="A301" s="1" t="s">
        <v>192</v>
      </c>
      <c r="B301" s="1" t="s">
        <v>161</v>
      </c>
      <c r="C301" s="1" t="s">
        <v>149</v>
      </c>
      <c r="D301" s="1" t="s">
        <v>865</v>
      </c>
      <c r="E301" s="1" t="s">
        <v>817</v>
      </c>
      <c r="F301" s="1"/>
      <c r="G301" s="1" t="s">
        <v>162</v>
      </c>
      <c r="H301" s="1" t="str">
        <f>VLOOKUP(G301,'SC to SCH'!$1:$1048576,2,FALSE)</f>
        <v>Purchased Services</v>
      </c>
      <c r="I301" s="1"/>
      <c r="J301" s="1" t="s">
        <v>915</v>
      </c>
      <c r="K301" s="62">
        <v>43799</v>
      </c>
      <c r="L301" s="1"/>
      <c r="M301" s="1" t="s">
        <v>193</v>
      </c>
      <c r="N301" s="1"/>
      <c r="O301" s="1" t="s">
        <v>152</v>
      </c>
      <c r="P301" s="1" t="s">
        <v>1</v>
      </c>
      <c r="Q301" s="2">
        <v>1919.47</v>
      </c>
      <c r="R301" s="1"/>
      <c r="S301" s="1" t="s">
        <v>828</v>
      </c>
      <c r="T301" s="1"/>
      <c r="U301" s="1"/>
      <c r="V301" s="1" t="s">
        <v>152</v>
      </c>
      <c r="W301" s="1" t="s">
        <v>865</v>
      </c>
      <c r="X301" s="1" t="s">
        <v>149</v>
      </c>
      <c r="Y301" s="1"/>
      <c r="Z301" s="1"/>
      <c r="AA301" s="1"/>
      <c r="AB301" s="1"/>
      <c r="AC301" s="1" t="s">
        <v>162</v>
      </c>
      <c r="AD301" s="1"/>
      <c r="AE301" s="1" t="s">
        <v>161</v>
      </c>
      <c r="AF301" s="1" t="s">
        <v>926</v>
      </c>
    </row>
    <row r="302" spans="1:32" ht="45" x14ac:dyDescent="0.25">
      <c r="A302" s="1" t="s">
        <v>192</v>
      </c>
      <c r="B302" s="1" t="s">
        <v>176</v>
      </c>
      <c r="C302" s="1" t="s">
        <v>149</v>
      </c>
      <c r="D302" s="1" t="s">
        <v>865</v>
      </c>
      <c r="E302" s="1" t="s">
        <v>817</v>
      </c>
      <c r="F302" s="1"/>
      <c r="G302" s="1" t="s">
        <v>182</v>
      </c>
      <c r="H302" s="1" t="str">
        <f>VLOOKUP(G302,'SC to SCH'!$1:$1048576,2,FALSE)</f>
        <v>Local Business</v>
      </c>
      <c r="I302" s="1"/>
      <c r="J302" s="1" t="s">
        <v>916</v>
      </c>
      <c r="K302" s="62">
        <v>43799</v>
      </c>
      <c r="L302" s="1"/>
      <c r="M302" s="1" t="s">
        <v>193</v>
      </c>
      <c r="N302" s="1"/>
      <c r="O302" s="1" t="s">
        <v>152</v>
      </c>
      <c r="P302" s="1" t="s">
        <v>1</v>
      </c>
      <c r="Q302" s="2">
        <v>22.12</v>
      </c>
      <c r="R302" s="1"/>
      <c r="S302" s="1" t="s">
        <v>828</v>
      </c>
      <c r="T302" s="1"/>
      <c r="U302" s="1"/>
      <c r="V302" s="1" t="s">
        <v>152</v>
      </c>
      <c r="W302" s="1" t="s">
        <v>865</v>
      </c>
      <c r="X302" s="1" t="s">
        <v>149</v>
      </c>
      <c r="Y302" s="1"/>
      <c r="Z302" s="1"/>
      <c r="AA302" s="1"/>
      <c r="AB302" s="1"/>
      <c r="AC302" s="1" t="s">
        <v>182</v>
      </c>
      <c r="AD302" s="1"/>
      <c r="AE302" s="1" t="s">
        <v>176</v>
      </c>
      <c r="AF302" s="1" t="s">
        <v>926</v>
      </c>
    </row>
    <row r="303" spans="1:32" ht="45" x14ac:dyDescent="0.25">
      <c r="A303" s="1" t="s">
        <v>192</v>
      </c>
      <c r="B303" s="1" t="s">
        <v>229</v>
      </c>
      <c r="C303" s="1" t="s">
        <v>149</v>
      </c>
      <c r="D303" s="1" t="s">
        <v>865</v>
      </c>
      <c r="E303" s="1" t="s">
        <v>817</v>
      </c>
      <c r="F303" s="1"/>
      <c r="G303" s="1" t="s">
        <v>382</v>
      </c>
      <c r="H303" s="1" t="str">
        <f>VLOOKUP(G303,'SC to SCH'!$1:$1048576,2,FALSE)</f>
        <v>Communications</v>
      </c>
      <c r="I303" s="1"/>
      <c r="J303" s="1" t="s">
        <v>917</v>
      </c>
      <c r="K303" s="62">
        <v>43799</v>
      </c>
      <c r="L303" s="1"/>
      <c r="M303" s="1" t="s">
        <v>193</v>
      </c>
      <c r="N303" s="1"/>
      <c r="O303" s="1" t="s">
        <v>152</v>
      </c>
      <c r="P303" s="1" t="s">
        <v>1</v>
      </c>
      <c r="Q303" s="2">
        <v>13.7</v>
      </c>
      <c r="R303" s="1"/>
      <c r="S303" s="1" t="s">
        <v>828</v>
      </c>
      <c r="T303" s="1"/>
      <c r="U303" s="1"/>
      <c r="V303" s="1" t="s">
        <v>152</v>
      </c>
      <c r="W303" s="1" t="s">
        <v>865</v>
      </c>
      <c r="X303" s="1" t="s">
        <v>149</v>
      </c>
      <c r="Y303" s="1"/>
      <c r="Z303" s="1"/>
      <c r="AA303" s="1"/>
      <c r="AB303" s="1"/>
      <c r="AC303" s="1" t="s">
        <v>382</v>
      </c>
      <c r="AD303" s="1"/>
      <c r="AE303" s="1" t="s">
        <v>229</v>
      </c>
      <c r="AF303" s="1" t="s">
        <v>926</v>
      </c>
    </row>
    <row r="304" spans="1:32" ht="45" x14ac:dyDescent="0.25">
      <c r="A304" s="1" t="s">
        <v>192</v>
      </c>
      <c r="B304" s="1" t="s">
        <v>155</v>
      </c>
      <c r="C304" s="1" t="s">
        <v>149</v>
      </c>
      <c r="D304" s="1" t="s">
        <v>865</v>
      </c>
      <c r="E304" s="1" t="s">
        <v>817</v>
      </c>
      <c r="F304" s="1"/>
      <c r="G304" s="1" t="s">
        <v>10</v>
      </c>
      <c r="H304" s="1" t="str">
        <f>VLOOKUP(G304,'SC to SCH'!$1:$1048576,2,FALSE)</f>
        <v>Fringe Benefits Allocated</v>
      </c>
      <c r="I304" s="1"/>
      <c r="J304" s="1" t="s">
        <v>869</v>
      </c>
      <c r="K304" s="62">
        <v>43799</v>
      </c>
      <c r="L304" s="1"/>
      <c r="M304" s="1" t="s">
        <v>193</v>
      </c>
      <c r="N304" s="1"/>
      <c r="O304" s="1" t="s">
        <v>152</v>
      </c>
      <c r="P304" s="1" t="s">
        <v>1</v>
      </c>
      <c r="Q304" s="2">
        <v>31601.91</v>
      </c>
      <c r="R304" s="1"/>
      <c r="S304" s="1" t="s">
        <v>828</v>
      </c>
      <c r="T304" s="1"/>
      <c r="U304" s="1"/>
      <c r="V304" s="1" t="s">
        <v>152</v>
      </c>
      <c r="W304" s="1" t="s">
        <v>865</v>
      </c>
      <c r="X304" s="1" t="s">
        <v>149</v>
      </c>
      <c r="Y304" s="1"/>
      <c r="Z304" s="1"/>
      <c r="AA304" s="1"/>
      <c r="AB304" s="1"/>
      <c r="AC304" s="1" t="s">
        <v>10</v>
      </c>
      <c r="AD304" s="1"/>
      <c r="AE304" s="1" t="s">
        <v>155</v>
      </c>
      <c r="AF304" s="1" t="s">
        <v>926</v>
      </c>
    </row>
    <row r="305" spans="1:32" ht="45" x14ac:dyDescent="0.25">
      <c r="A305" s="1" t="s">
        <v>192</v>
      </c>
      <c r="B305" s="1" t="s">
        <v>156</v>
      </c>
      <c r="C305" s="1" t="s">
        <v>149</v>
      </c>
      <c r="D305" s="1" t="s">
        <v>865</v>
      </c>
      <c r="E305" s="1" t="s">
        <v>817</v>
      </c>
      <c r="F305" s="1"/>
      <c r="G305" s="1" t="s">
        <v>383</v>
      </c>
      <c r="H305" s="1" t="str">
        <f>VLOOKUP(G305,'SC to SCH'!$1:$1048576,2,FALSE)</f>
        <v>Student Labor</v>
      </c>
      <c r="I305" s="1"/>
      <c r="J305" s="1" t="s">
        <v>899</v>
      </c>
      <c r="K305" s="62">
        <v>43799</v>
      </c>
      <c r="L305" s="1"/>
      <c r="M305" s="1" t="s">
        <v>193</v>
      </c>
      <c r="N305" s="1"/>
      <c r="O305" s="1" t="s">
        <v>152</v>
      </c>
      <c r="P305" s="1" t="s">
        <v>1</v>
      </c>
      <c r="Q305" s="2">
        <v>64.5</v>
      </c>
      <c r="R305" s="1"/>
      <c r="S305" s="1" t="s">
        <v>828</v>
      </c>
      <c r="T305" s="1"/>
      <c r="U305" s="1"/>
      <c r="V305" s="1" t="s">
        <v>152</v>
      </c>
      <c r="W305" s="1" t="s">
        <v>865</v>
      </c>
      <c r="X305" s="1" t="s">
        <v>149</v>
      </c>
      <c r="Y305" s="1"/>
      <c r="Z305" s="1"/>
      <c r="AA305" s="1"/>
      <c r="AB305" s="1"/>
      <c r="AC305" s="1" t="s">
        <v>383</v>
      </c>
      <c r="AD305" s="1"/>
      <c r="AE305" s="1" t="s">
        <v>156</v>
      </c>
      <c r="AF305" s="1" t="s">
        <v>926</v>
      </c>
    </row>
    <row r="306" spans="1:32" ht="45" x14ac:dyDescent="0.25">
      <c r="A306" s="1" t="s">
        <v>192</v>
      </c>
      <c r="B306" s="1" t="s">
        <v>156</v>
      </c>
      <c r="C306" s="1" t="s">
        <v>149</v>
      </c>
      <c r="D306" s="1" t="s">
        <v>865</v>
      </c>
      <c r="E306" s="1" t="s">
        <v>817</v>
      </c>
      <c r="F306" s="1"/>
      <c r="G306" s="1" t="s">
        <v>49</v>
      </c>
      <c r="H306" s="1" t="str">
        <f>VLOOKUP(G306,'SC to SCH'!$1:$1048576,2,FALSE)</f>
        <v>FT Staff</v>
      </c>
      <c r="I306" s="1"/>
      <c r="J306" s="1" t="s">
        <v>870</v>
      </c>
      <c r="K306" s="62">
        <v>43799</v>
      </c>
      <c r="L306" s="1"/>
      <c r="M306" s="1" t="s">
        <v>193</v>
      </c>
      <c r="N306" s="1"/>
      <c r="O306" s="1" t="s">
        <v>152</v>
      </c>
      <c r="P306" s="1" t="s">
        <v>1</v>
      </c>
      <c r="Q306" s="2">
        <v>81698.83</v>
      </c>
      <c r="R306" s="1"/>
      <c r="S306" s="1" t="s">
        <v>828</v>
      </c>
      <c r="T306" s="1"/>
      <c r="U306" s="1"/>
      <c r="V306" s="1" t="s">
        <v>152</v>
      </c>
      <c r="W306" s="1" t="s">
        <v>865</v>
      </c>
      <c r="X306" s="1" t="s">
        <v>149</v>
      </c>
      <c r="Y306" s="1"/>
      <c r="Z306" s="1"/>
      <c r="AA306" s="1"/>
      <c r="AB306" s="1"/>
      <c r="AC306" s="1" t="s">
        <v>49</v>
      </c>
      <c r="AD306" s="1"/>
      <c r="AE306" s="1" t="s">
        <v>156</v>
      </c>
      <c r="AF306" s="1" t="s">
        <v>926</v>
      </c>
    </row>
    <row r="307" spans="1:32" ht="45" x14ac:dyDescent="0.25">
      <c r="A307" s="1" t="s">
        <v>192</v>
      </c>
      <c r="B307" s="1" t="s">
        <v>156</v>
      </c>
      <c r="C307" s="1" t="s">
        <v>149</v>
      </c>
      <c r="D307" s="1" t="s">
        <v>865</v>
      </c>
      <c r="E307" s="1" t="s">
        <v>817</v>
      </c>
      <c r="F307" s="1"/>
      <c r="G307" s="1" t="s">
        <v>48</v>
      </c>
      <c r="H307" s="1" t="str">
        <f>VLOOKUP(G307,'SC to SCH'!$1:$1048576,2,FALSE)</f>
        <v>FT Staff</v>
      </c>
      <c r="I307" s="1"/>
      <c r="J307" s="1" t="s">
        <v>871</v>
      </c>
      <c r="K307" s="62">
        <v>43799</v>
      </c>
      <c r="L307" s="1"/>
      <c r="M307" s="1" t="s">
        <v>193</v>
      </c>
      <c r="N307" s="1"/>
      <c r="O307" s="1" t="s">
        <v>152</v>
      </c>
      <c r="P307" s="1" t="s">
        <v>1</v>
      </c>
      <c r="Q307" s="2">
        <v>13344.53</v>
      </c>
      <c r="R307" s="1"/>
      <c r="S307" s="1" t="s">
        <v>828</v>
      </c>
      <c r="T307" s="1"/>
      <c r="U307" s="1"/>
      <c r="V307" s="1" t="s">
        <v>152</v>
      </c>
      <c r="W307" s="1" t="s">
        <v>865</v>
      </c>
      <c r="X307" s="1" t="s">
        <v>149</v>
      </c>
      <c r="Y307" s="1"/>
      <c r="Z307" s="1"/>
      <c r="AA307" s="1"/>
      <c r="AB307" s="1"/>
      <c r="AC307" s="1" t="s">
        <v>48</v>
      </c>
      <c r="AD307" s="1"/>
      <c r="AE307" s="1" t="s">
        <v>156</v>
      </c>
      <c r="AF307" s="1" t="s">
        <v>926</v>
      </c>
    </row>
    <row r="308" spans="1:32" ht="45" x14ac:dyDescent="0.25">
      <c r="A308" s="1" t="s">
        <v>192</v>
      </c>
      <c r="B308" s="1" t="s">
        <v>155</v>
      </c>
      <c r="C308" s="1" t="s">
        <v>149</v>
      </c>
      <c r="D308" s="1" t="s">
        <v>872</v>
      </c>
      <c r="E308" s="1" t="s">
        <v>817</v>
      </c>
      <c r="F308" s="1"/>
      <c r="G308" s="1" t="s">
        <v>10</v>
      </c>
      <c r="H308" s="1" t="str">
        <f>VLOOKUP(G308,'SC to SCH'!$1:$1048576,2,FALSE)</f>
        <v>Fringe Benefits Allocated</v>
      </c>
      <c r="I308" s="1"/>
      <c r="J308" s="1" t="s">
        <v>874</v>
      </c>
      <c r="K308" s="62">
        <v>43799</v>
      </c>
      <c r="L308" s="1"/>
      <c r="M308" s="1" t="s">
        <v>193</v>
      </c>
      <c r="N308" s="1"/>
      <c r="O308" s="1" t="s">
        <v>152</v>
      </c>
      <c r="P308" s="1" t="s">
        <v>1</v>
      </c>
      <c r="Q308" s="2">
        <v>12378.42</v>
      </c>
      <c r="R308" s="1"/>
      <c r="S308" s="1" t="s">
        <v>828</v>
      </c>
      <c r="T308" s="1"/>
      <c r="U308" s="1"/>
      <c r="V308" s="1" t="s">
        <v>152</v>
      </c>
      <c r="W308" s="1" t="s">
        <v>872</v>
      </c>
      <c r="X308" s="1" t="s">
        <v>149</v>
      </c>
      <c r="Y308" s="1"/>
      <c r="Z308" s="1"/>
      <c r="AA308" s="1"/>
      <c r="AB308" s="1"/>
      <c r="AC308" s="1" t="s">
        <v>10</v>
      </c>
      <c r="AD308" s="1"/>
      <c r="AE308" s="1" t="s">
        <v>155</v>
      </c>
      <c r="AF308" s="1" t="s">
        <v>926</v>
      </c>
    </row>
    <row r="309" spans="1:32" ht="45" x14ac:dyDescent="0.25">
      <c r="A309" s="1" t="s">
        <v>192</v>
      </c>
      <c r="B309" s="1" t="s">
        <v>156</v>
      </c>
      <c r="C309" s="1" t="s">
        <v>149</v>
      </c>
      <c r="D309" s="1" t="s">
        <v>872</v>
      </c>
      <c r="E309" s="1" t="s">
        <v>817</v>
      </c>
      <c r="F309" s="1"/>
      <c r="G309" s="1" t="s">
        <v>49</v>
      </c>
      <c r="H309" s="1" t="str">
        <f>VLOOKUP(G309,'SC to SCH'!$1:$1048576,2,FALSE)</f>
        <v>FT Staff</v>
      </c>
      <c r="I309" s="1"/>
      <c r="J309" s="1" t="s">
        <v>875</v>
      </c>
      <c r="K309" s="62">
        <v>43799</v>
      </c>
      <c r="L309" s="1"/>
      <c r="M309" s="1" t="s">
        <v>193</v>
      </c>
      <c r="N309" s="1"/>
      <c r="O309" s="1" t="s">
        <v>152</v>
      </c>
      <c r="P309" s="1" t="s">
        <v>1</v>
      </c>
      <c r="Q309" s="2">
        <v>29203.33</v>
      </c>
      <c r="R309" s="1"/>
      <c r="S309" s="1" t="s">
        <v>828</v>
      </c>
      <c r="T309" s="1"/>
      <c r="U309" s="1"/>
      <c r="V309" s="1" t="s">
        <v>152</v>
      </c>
      <c r="W309" s="1" t="s">
        <v>872</v>
      </c>
      <c r="X309" s="1" t="s">
        <v>149</v>
      </c>
      <c r="Y309" s="1"/>
      <c r="Z309" s="1"/>
      <c r="AA309" s="1"/>
      <c r="AB309" s="1"/>
      <c r="AC309" s="1" t="s">
        <v>49</v>
      </c>
      <c r="AD309" s="1"/>
      <c r="AE309" s="1" t="s">
        <v>156</v>
      </c>
      <c r="AF309" s="1" t="s">
        <v>926</v>
      </c>
    </row>
    <row r="310" spans="1:32" ht="45" x14ac:dyDescent="0.25">
      <c r="A310" s="1" t="s">
        <v>192</v>
      </c>
      <c r="B310" s="1" t="s">
        <v>156</v>
      </c>
      <c r="C310" s="1" t="s">
        <v>149</v>
      </c>
      <c r="D310" s="1" t="s">
        <v>872</v>
      </c>
      <c r="E310" s="1" t="s">
        <v>817</v>
      </c>
      <c r="F310" s="1"/>
      <c r="G310" s="1" t="s">
        <v>48</v>
      </c>
      <c r="H310" s="1" t="str">
        <f>VLOOKUP(G310,'SC to SCH'!$1:$1048576,2,FALSE)</f>
        <v>FT Staff</v>
      </c>
      <c r="I310" s="1"/>
      <c r="J310" s="1" t="s">
        <v>918</v>
      </c>
      <c r="K310" s="62">
        <v>43799</v>
      </c>
      <c r="L310" s="1"/>
      <c r="M310" s="1" t="s">
        <v>193</v>
      </c>
      <c r="N310" s="1"/>
      <c r="O310" s="1" t="s">
        <v>152</v>
      </c>
      <c r="P310" s="1" t="s">
        <v>1</v>
      </c>
      <c r="Q310" s="2">
        <v>8025</v>
      </c>
      <c r="R310" s="1"/>
      <c r="S310" s="1" t="s">
        <v>828</v>
      </c>
      <c r="T310" s="1"/>
      <c r="U310" s="1"/>
      <c r="V310" s="1" t="s">
        <v>152</v>
      </c>
      <c r="W310" s="1" t="s">
        <v>872</v>
      </c>
      <c r="X310" s="1" t="s">
        <v>149</v>
      </c>
      <c r="Y310" s="1"/>
      <c r="Z310" s="1"/>
      <c r="AA310" s="1"/>
      <c r="AB310" s="1"/>
      <c r="AC310" s="1" t="s">
        <v>48</v>
      </c>
      <c r="AD310" s="1"/>
      <c r="AE310" s="1" t="s">
        <v>156</v>
      </c>
      <c r="AF310" s="1" t="s">
        <v>926</v>
      </c>
    </row>
    <row r="311" spans="1:32" ht="45" x14ac:dyDescent="0.25">
      <c r="A311" s="1" t="s">
        <v>196</v>
      </c>
      <c r="B311" s="1" t="s">
        <v>156</v>
      </c>
      <c r="C311" s="1" t="s">
        <v>149</v>
      </c>
      <c r="D311" s="1" t="s">
        <v>865</v>
      </c>
      <c r="E311" s="1" t="s">
        <v>817</v>
      </c>
      <c r="F311" s="1"/>
      <c r="G311" s="1" t="s">
        <v>49</v>
      </c>
      <c r="H311" s="1" t="str">
        <f>VLOOKUP(G311,'SC to SCH'!$1:$1048576,2,FALSE)</f>
        <v>FT Staff</v>
      </c>
      <c r="I311" s="1"/>
      <c r="J311" s="1" t="s">
        <v>870</v>
      </c>
      <c r="K311" s="62">
        <v>43738</v>
      </c>
      <c r="L311" s="1"/>
      <c r="M311" s="1" t="s">
        <v>198</v>
      </c>
      <c r="N311" s="1"/>
      <c r="O311" s="1" t="s">
        <v>152</v>
      </c>
      <c r="P311" s="1" t="s">
        <v>1</v>
      </c>
      <c r="Q311" s="2">
        <v>78971.37</v>
      </c>
      <c r="R311" s="1"/>
      <c r="S311" s="1" t="s">
        <v>828</v>
      </c>
      <c r="T311" s="1"/>
      <c r="U311" s="1"/>
      <c r="V311" s="1" t="s">
        <v>152</v>
      </c>
      <c r="W311" s="1" t="s">
        <v>865</v>
      </c>
      <c r="X311" s="1" t="s">
        <v>149</v>
      </c>
      <c r="Y311" s="1"/>
      <c r="Z311" s="1"/>
      <c r="AA311" s="1"/>
      <c r="AB311" s="1"/>
      <c r="AC311" s="1" t="s">
        <v>49</v>
      </c>
      <c r="AD311" s="1"/>
      <c r="AE311" s="1" t="s">
        <v>156</v>
      </c>
      <c r="AF311" s="1" t="s">
        <v>930</v>
      </c>
    </row>
    <row r="312" spans="1:32" ht="45" x14ac:dyDescent="0.25">
      <c r="A312" s="1" t="s">
        <v>196</v>
      </c>
      <c r="B312" s="1" t="s">
        <v>156</v>
      </c>
      <c r="C312" s="1" t="s">
        <v>149</v>
      </c>
      <c r="D312" s="1" t="s">
        <v>865</v>
      </c>
      <c r="E312" s="1" t="s">
        <v>817</v>
      </c>
      <c r="F312" s="1"/>
      <c r="G312" s="1" t="s">
        <v>48</v>
      </c>
      <c r="H312" s="1" t="str">
        <f>VLOOKUP(G312,'SC to SCH'!$1:$1048576,2,FALSE)</f>
        <v>FT Staff</v>
      </c>
      <c r="I312" s="1"/>
      <c r="J312" s="1" t="s">
        <v>871</v>
      </c>
      <c r="K312" s="62">
        <v>43738</v>
      </c>
      <c r="L312" s="1"/>
      <c r="M312" s="1" t="s">
        <v>198</v>
      </c>
      <c r="N312" s="1"/>
      <c r="O312" s="1" t="s">
        <v>152</v>
      </c>
      <c r="P312" s="1" t="s">
        <v>1</v>
      </c>
      <c r="Q312" s="2">
        <v>15298.54</v>
      </c>
      <c r="R312" s="1"/>
      <c r="S312" s="1" t="s">
        <v>828</v>
      </c>
      <c r="T312" s="1"/>
      <c r="U312" s="1"/>
      <c r="V312" s="1" t="s">
        <v>152</v>
      </c>
      <c r="W312" s="1" t="s">
        <v>865</v>
      </c>
      <c r="X312" s="1" t="s">
        <v>149</v>
      </c>
      <c r="Y312" s="1"/>
      <c r="Z312" s="1"/>
      <c r="AA312" s="1"/>
      <c r="AB312" s="1"/>
      <c r="AC312" s="1" t="s">
        <v>48</v>
      </c>
      <c r="AD312" s="1"/>
      <c r="AE312" s="1" t="s">
        <v>156</v>
      </c>
      <c r="AF312" s="1" t="s">
        <v>930</v>
      </c>
    </row>
    <row r="313" spans="1:32" ht="45" x14ac:dyDescent="0.25">
      <c r="A313" s="1" t="s">
        <v>196</v>
      </c>
      <c r="B313" s="1" t="s">
        <v>157</v>
      </c>
      <c r="C313" s="1" t="s">
        <v>149</v>
      </c>
      <c r="D313" s="1" t="s">
        <v>872</v>
      </c>
      <c r="E313" s="1" t="s">
        <v>817</v>
      </c>
      <c r="F313" s="1"/>
      <c r="G313" s="1" t="s">
        <v>165</v>
      </c>
      <c r="H313" s="1" t="str">
        <f>VLOOKUP(G313,'SC to SCH'!$1:$1048576,2,FALSE)</f>
        <v>Inter-Departmental Services</v>
      </c>
      <c r="I313" s="1"/>
      <c r="J313" s="1" t="s">
        <v>873</v>
      </c>
      <c r="K313" s="62">
        <v>43738</v>
      </c>
      <c r="L313" s="1"/>
      <c r="M313" s="1" t="s">
        <v>198</v>
      </c>
      <c r="N313" s="1"/>
      <c r="O313" s="1" t="s">
        <v>152</v>
      </c>
      <c r="P313" s="1" t="s">
        <v>1</v>
      </c>
      <c r="Q313" s="2">
        <v>0.89</v>
      </c>
      <c r="R313" s="1"/>
      <c r="S313" s="1" t="s">
        <v>828</v>
      </c>
      <c r="T313" s="1"/>
      <c r="U313" s="1"/>
      <c r="V313" s="1" t="s">
        <v>152</v>
      </c>
      <c r="W313" s="1" t="s">
        <v>872</v>
      </c>
      <c r="X313" s="1" t="s">
        <v>149</v>
      </c>
      <c r="Y313" s="1"/>
      <c r="Z313" s="1"/>
      <c r="AA313" s="1"/>
      <c r="AB313" s="1"/>
      <c r="AC313" s="1" t="s">
        <v>165</v>
      </c>
      <c r="AD313" s="1"/>
      <c r="AE313" s="1" t="s">
        <v>157</v>
      </c>
      <c r="AF313" s="1" t="s">
        <v>930</v>
      </c>
    </row>
    <row r="314" spans="1:32" ht="45" x14ac:dyDescent="0.25">
      <c r="A314" s="1" t="s">
        <v>196</v>
      </c>
      <c r="B314" s="1" t="s">
        <v>169</v>
      </c>
      <c r="C314" s="1" t="s">
        <v>149</v>
      </c>
      <c r="D314" s="1" t="s">
        <v>872</v>
      </c>
      <c r="E314" s="1" t="s">
        <v>817</v>
      </c>
      <c r="F314" s="1"/>
      <c r="G314" s="1" t="s">
        <v>173</v>
      </c>
      <c r="H314" s="1" t="str">
        <f>VLOOKUP(G314,'SC to SCH'!$1:$1048576,2,FALSE)</f>
        <v>Supplies</v>
      </c>
      <c r="I314" s="1"/>
      <c r="J314" s="1" t="s">
        <v>905</v>
      </c>
      <c r="K314" s="62">
        <v>43738</v>
      </c>
      <c r="L314" s="1"/>
      <c r="M314" s="1" t="s">
        <v>198</v>
      </c>
      <c r="N314" s="1"/>
      <c r="O314" s="1" t="s">
        <v>152</v>
      </c>
      <c r="P314" s="1" t="s">
        <v>1</v>
      </c>
      <c r="Q314" s="2">
        <v>76.010000000000005</v>
      </c>
      <c r="R314" s="1"/>
      <c r="S314" s="1" t="s">
        <v>828</v>
      </c>
      <c r="T314" s="1"/>
      <c r="U314" s="1"/>
      <c r="V314" s="1" t="s">
        <v>152</v>
      </c>
      <c r="W314" s="1" t="s">
        <v>872</v>
      </c>
      <c r="X314" s="1" t="s">
        <v>149</v>
      </c>
      <c r="Y314" s="1"/>
      <c r="Z314" s="1"/>
      <c r="AA314" s="1"/>
      <c r="AB314" s="1"/>
      <c r="AC314" s="1" t="s">
        <v>173</v>
      </c>
      <c r="AD314" s="1"/>
      <c r="AE314" s="1" t="s">
        <v>169</v>
      </c>
      <c r="AF314" s="1" t="s">
        <v>930</v>
      </c>
    </row>
    <row r="315" spans="1:32" ht="45" x14ac:dyDescent="0.25">
      <c r="A315" s="1" t="s">
        <v>196</v>
      </c>
      <c r="B315" s="1" t="s">
        <v>169</v>
      </c>
      <c r="C315" s="1" t="s">
        <v>149</v>
      </c>
      <c r="D315" s="1" t="s">
        <v>872</v>
      </c>
      <c r="E315" s="1" t="s">
        <v>817</v>
      </c>
      <c r="F315" s="1"/>
      <c r="G315" s="1" t="s">
        <v>170</v>
      </c>
      <c r="H315" s="1" t="str">
        <f>VLOOKUP(G315,'SC to SCH'!$1:$1048576,2,FALSE)</f>
        <v>Supplies</v>
      </c>
      <c r="I315" s="1"/>
      <c r="J315" s="1" t="s">
        <v>886</v>
      </c>
      <c r="K315" s="62">
        <v>43738</v>
      </c>
      <c r="L315" s="1"/>
      <c r="M315" s="1" t="s">
        <v>198</v>
      </c>
      <c r="N315" s="1"/>
      <c r="O315" s="1" t="s">
        <v>152</v>
      </c>
      <c r="P315" s="1" t="s">
        <v>1</v>
      </c>
      <c r="Q315" s="2">
        <v>46.85</v>
      </c>
      <c r="R315" s="1"/>
      <c r="S315" s="1" t="s">
        <v>828</v>
      </c>
      <c r="T315" s="1"/>
      <c r="U315" s="1"/>
      <c r="V315" s="1" t="s">
        <v>152</v>
      </c>
      <c r="W315" s="1" t="s">
        <v>872</v>
      </c>
      <c r="X315" s="1" t="s">
        <v>149</v>
      </c>
      <c r="Y315" s="1"/>
      <c r="Z315" s="1"/>
      <c r="AA315" s="1"/>
      <c r="AB315" s="1"/>
      <c r="AC315" s="1" t="s">
        <v>170</v>
      </c>
      <c r="AD315" s="1"/>
      <c r="AE315" s="1" t="s">
        <v>169</v>
      </c>
      <c r="AF315" s="1" t="s">
        <v>930</v>
      </c>
    </row>
    <row r="316" spans="1:32" ht="45" x14ac:dyDescent="0.25">
      <c r="A316" s="1" t="s">
        <v>196</v>
      </c>
      <c r="B316" s="1" t="s">
        <v>155</v>
      </c>
      <c r="C316" s="1" t="s">
        <v>149</v>
      </c>
      <c r="D316" s="1" t="s">
        <v>872</v>
      </c>
      <c r="E316" s="1" t="s">
        <v>817</v>
      </c>
      <c r="F316" s="1"/>
      <c r="G316" s="1" t="s">
        <v>10</v>
      </c>
      <c r="H316" s="1" t="str">
        <f>VLOOKUP(G316,'SC to SCH'!$1:$1048576,2,FALSE)</f>
        <v>Fringe Benefits Allocated</v>
      </c>
      <c r="I316" s="1"/>
      <c r="J316" s="1" t="s">
        <v>874</v>
      </c>
      <c r="K316" s="62">
        <v>43738</v>
      </c>
      <c r="L316" s="1"/>
      <c r="M316" s="1" t="s">
        <v>198</v>
      </c>
      <c r="N316" s="1"/>
      <c r="O316" s="1" t="s">
        <v>152</v>
      </c>
      <c r="P316" s="1" t="s">
        <v>1</v>
      </c>
      <c r="Q316" s="2">
        <v>14371.63</v>
      </c>
      <c r="R316" s="1"/>
      <c r="S316" s="1" t="s">
        <v>828</v>
      </c>
      <c r="T316" s="1"/>
      <c r="U316" s="1"/>
      <c r="V316" s="1" t="s">
        <v>152</v>
      </c>
      <c r="W316" s="1" t="s">
        <v>872</v>
      </c>
      <c r="X316" s="1" t="s">
        <v>149</v>
      </c>
      <c r="Y316" s="1"/>
      <c r="Z316" s="1"/>
      <c r="AA316" s="1"/>
      <c r="AB316" s="1"/>
      <c r="AC316" s="1" t="s">
        <v>10</v>
      </c>
      <c r="AD316" s="1"/>
      <c r="AE316" s="1" t="s">
        <v>155</v>
      </c>
      <c r="AF316" s="1" t="s">
        <v>930</v>
      </c>
    </row>
    <row r="317" spans="1:32" ht="45" x14ac:dyDescent="0.25">
      <c r="A317" s="1" t="s">
        <v>196</v>
      </c>
      <c r="B317" s="1" t="s">
        <v>156</v>
      </c>
      <c r="C317" s="1" t="s">
        <v>149</v>
      </c>
      <c r="D317" s="1" t="s">
        <v>872</v>
      </c>
      <c r="E317" s="1" t="s">
        <v>817</v>
      </c>
      <c r="F317" s="1"/>
      <c r="G317" s="1" t="s">
        <v>49</v>
      </c>
      <c r="H317" s="1" t="str">
        <f>VLOOKUP(G317,'SC to SCH'!$1:$1048576,2,FALSE)</f>
        <v>FT Staff</v>
      </c>
      <c r="I317" s="1"/>
      <c r="J317" s="1" t="s">
        <v>875</v>
      </c>
      <c r="K317" s="62">
        <v>43738</v>
      </c>
      <c r="L317" s="1"/>
      <c r="M317" s="1" t="s">
        <v>198</v>
      </c>
      <c r="N317" s="1"/>
      <c r="O317" s="1" t="s">
        <v>152</v>
      </c>
      <c r="P317" s="1" t="s">
        <v>1</v>
      </c>
      <c r="Q317" s="2">
        <v>37023.33</v>
      </c>
      <c r="R317" s="1"/>
      <c r="S317" s="1" t="s">
        <v>828</v>
      </c>
      <c r="T317" s="1"/>
      <c r="U317" s="1"/>
      <c r="V317" s="1" t="s">
        <v>152</v>
      </c>
      <c r="W317" s="1" t="s">
        <v>872</v>
      </c>
      <c r="X317" s="1" t="s">
        <v>149</v>
      </c>
      <c r="Y317" s="1"/>
      <c r="Z317" s="1"/>
      <c r="AA317" s="1"/>
      <c r="AB317" s="1"/>
      <c r="AC317" s="1" t="s">
        <v>49</v>
      </c>
      <c r="AD317" s="1"/>
      <c r="AE317" s="1" t="s">
        <v>156</v>
      </c>
      <c r="AF317" s="1" t="s">
        <v>930</v>
      </c>
    </row>
    <row r="318" spans="1:32" ht="45" x14ac:dyDescent="0.25">
      <c r="A318" s="1" t="s">
        <v>196</v>
      </c>
      <c r="B318" s="1" t="s">
        <v>156</v>
      </c>
      <c r="C318" s="1" t="s">
        <v>149</v>
      </c>
      <c r="D318" s="1" t="s">
        <v>872</v>
      </c>
      <c r="E318" s="1" t="s">
        <v>817</v>
      </c>
      <c r="F318" s="1"/>
      <c r="G318" s="1" t="s">
        <v>48</v>
      </c>
      <c r="H318" s="1" t="str">
        <f>VLOOKUP(G318,'SC to SCH'!$1:$1048576,2,FALSE)</f>
        <v>FT Staff</v>
      </c>
      <c r="I318" s="1"/>
      <c r="J318" s="1" t="s">
        <v>918</v>
      </c>
      <c r="K318" s="62">
        <v>43738</v>
      </c>
      <c r="L318" s="1"/>
      <c r="M318" s="1" t="s">
        <v>198</v>
      </c>
      <c r="N318" s="1"/>
      <c r="O318" s="1" t="s">
        <v>152</v>
      </c>
      <c r="P318" s="1" t="s">
        <v>1</v>
      </c>
      <c r="Q318" s="2">
        <v>6199.6</v>
      </c>
      <c r="R318" s="1"/>
      <c r="S318" s="1" t="s">
        <v>828</v>
      </c>
      <c r="T318" s="1"/>
      <c r="U318" s="1"/>
      <c r="V318" s="1" t="s">
        <v>152</v>
      </c>
      <c r="W318" s="1" t="s">
        <v>872</v>
      </c>
      <c r="X318" s="1" t="s">
        <v>149</v>
      </c>
      <c r="Y318" s="1"/>
      <c r="Z318" s="1"/>
      <c r="AA318" s="1"/>
      <c r="AB318" s="1"/>
      <c r="AC318" s="1" t="s">
        <v>48</v>
      </c>
      <c r="AD318" s="1"/>
      <c r="AE318" s="1" t="s">
        <v>156</v>
      </c>
      <c r="AF318" s="1" t="s">
        <v>930</v>
      </c>
    </row>
    <row r="319" spans="1:32" ht="45" x14ac:dyDescent="0.25">
      <c r="A319" s="1" t="s">
        <v>196</v>
      </c>
      <c r="B319" s="1" t="s">
        <v>155</v>
      </c>
      <c r="C319" s="1" t="s">
        <v>149</v>
      </c>
      <c r="D319" s="1" t="s">
        <v>833</v>
      </c>
      <c r="E319" s="1" t="s">
        <v>817</v>
      </c>
      <c r="F319" s="1"/>
      <c r="G319" s="1" t="s">
        <v>10</v>
      </c>
      <c r="H319" s="1" t="str">
        <f>VLOOKUP(G319,'SC to SCH'!$1:$1048576,2,FALSE)</f>
        <v>Fringe Benefits Allocated</v>
      </c>
      <c r="I319" s="1"/>
      <c r="J319" s="1" t="s">
        <v>835</v>
      </c>
      <c r="K319" s="62">
        <v>43738</v>
      </c>
      <c r="L319" s="1"/>
      <c r="M319" s="1" t="s">
        <v>198</v>
      </c>
      <c r="N319" s="1"/>
      <c r="O319" s="1" t="s">
        <v>152</v>
      </c>
      <c r="P319" s="1" t="s">
        <v>1</v>
      </c>
      <c r="Q319" s="2">
        <v>11060.12</v>
      </c>
      <c r="R319" s="1"/>
      <c r="S319" s="1" t="s">
        <v>828</v>
      </c>
      <c r="T319" s="1"/>
      <c r="U319" s="1"/>
      <c r="V319" s="1" t="s">
        <v>152</v>
      </c>
      <c r="W319" s="1" t="s">
        <v>833</v>
      </c>
      <c r="X319" s="1" t="s">
        <v>149</v>
      </c>
      <c r="Y319" s="1"/>
      <c r="Z319" s="1"/>
      <c r="AA319" s="1"/>
      <c r="AB319" s="1"/>
      <c r="AC319" s="1" t="s">
        <v>10</v>
      </c>
      <c r="AD319" s="1"/>
      <c r="AE319" s="1" t="s">
        <v>155</v>
      </c>
      <c r="AF319" s="1" t="s">
        <v>930</v>
      </c>
    </row>
    <row r="320" spans="1:32" ht="45" x14ac:dyDescent="0.25">
      <c r="A320" s="1" t="s">
        <v>196</v>
      </c>
      <c r="B320" s="1" t="s">
        <v>156</v>
      </c>
      <c r="C320" s="1" t="s">
        <v>149</v>
      </c>
      <c r="D320" s="1" t="s">
        <v>833</v>
      </c>
      <c r="E320" s="1" t="s">
        <v>817</v>
      </c>
      <c r="F320" s="1"/>
      <c r="G320" s="1" t="s">
        <v>49</v>
      </c>
      <c r="H320" s="1" t="str">
        <f>VLOOKUP(G320,'SC to SCH'!$1:$1048576,2,FALSE)</f>
        <v>FT Staff</v>
      </c>
      <c r="I320" s="1"/>
      <c r="J320" s="1" t="s">
        <v>836</v>
      </c>
      <c r="K320" s="62">
        <v>43738</v>
      </c>
      <c r="L320" s="1"/>
      <c r="M320" s="1" t="s">
        <v>198</v>
      </c>
      <c r="N320" s="1"/>
      <c r="O320" s="1" t="s">
        <v>152</v>
      </c>
      <c r="P320" s="1" t="s">
        <v>1</v>
      </c>
      <c r="Q320" s="2">
        <v>33263.5</v>
      </c>
      <c r="R320" s="1"/>
      <c r="S320" s="1" t="s">
        <v>828</v>
      </c>
      <c r="T320" s="1"/>
      <c r="U320" s="1"/>
      <c r="V320" s="1" t="s">
        <v>152</v>
      </c>
      <c r="W320" s="1" t="s">
        <v>833</v>
      </c>
      <c r="X320" s="1" t="s">
        <v>149</v>
      </c>
      <c r="Y320" s="1"/>
      <c r="Z320" s="1"/>
      <c r="AA320" s="1"/>
      <c r="AB320" s="1"/>
      <c r="AC320" s="1" t="s">
        <v>49</v>
      </c>
      <c r="AD320" s="1"/>
      <c r="AE320" s="1" t="s">
        <v>156</v>
      </c>
      <c r="AF320" s="1" t="s">
        <v>930</v>
      </c>
    </row>
    <row r="321" spans="1:32" ht="45" x14ac:dyDescent="0.25">
      <c r="A321" s="1" t="s">
        <v>196</v>
      </c>
      <c r="B321" s="1" t="s">
        <v>816</v>
      </c>
      <c r="C321" s="1" t="s">
        <v>149</v>
      </c>
      <c r="D321" s="1" t="s">
        <v>838</v>
      </c>
      <c r="E321" s="1" t="s">
        <v>817</v>
      </c>
      <c r="F321" s="1"/>
      <c r="G321" s="1"/>
      <c r="H321" s="1" t="s">
        <v>21</v>
      </c>
      <c r="I321" s="1" t="s">
        <v>839</v>
      </c>
      <c r="J321" s="1" t="s">
        <v>840</v>
      </c>
      <c r="K321" s="62">
        <v>43738</v>
      </c>
      <c r="L321" s="1"/>
      <c r="M321" s="1" t="s">
        <v>198</v>
      </c>
      <c r="N321" s="1"/>
      <c r="O321" s="1" t="s">
        <v>152</v>
      </c>
      <c r="P321" s="1" t="s">
        <v>1</v>
      </c>
      <c r="Q321" s="2">
        <v>-18849.25</v>
      </c>
      <c r="R321" s="1"/>
      <c r="S321" s="1" t="s">
        <v>828</v>
      </c>
      <c r="T321" s="1"/>
      <c r="U321" s="1"/>
      <c r="V321" s="1" t="s">
        <v>152</v>
      </c>
      <c r="W321" s="1" t="s">
        <v>838</v>
      </c>
      <c r="X321" s="1" t="s">
        <v>149</v>
      </c>
      <c r="Y321" s="1"/>
      <c r="Z321" s="1"/>
      <c r="AA321" s="1"/>
      <c r="AB321" s="1"/>
      <c r="AC321" s="1"/>
      <c r="AD321" s="1" t="s">
        <v>839</v>
      </c>
      <c r="AE321" s="1" t="s">
        <v>816</v>
      </c>
      <c r="AF321" s="1" t="s">
        <v>930</v>
      </c>
    </row>
    <row r="322" spans="1:32" ht="45" x14ac:dyDescent="0.25">
      <c r="A322" s="1" t="s">
        <v>196</v>
      </c>
      <c r="B322" s="1" t="s">
        <v>178</v>
      </c>
      <c r="C322" s="1" t="s">
        <v>149</v>
      </c>
      <c r="D322" s="1" t="s">
        <v>838</v>
      </c>
      <c r="E322" s="1" t="s">
        <v>817</v>
      </c>
      <c r="F322" s="1"/>
      <c r="G322" s="1" t="s">
        <v>179</v>
      </c>
      <c r="H322" s="1" t="str">
        <f>VLOOKUP(G322,'SC to SCH'!$1:$1048576,2,FALSE)</f>
        <v>Furniture and Equipment</v>
      </c>
      <c r="I322" s="1"/>
      <c r="J322" s="1" t="s">
        <v>842</v>
      </c>
      <c r="K322" s="62">
        <v>43738</v>
      </c>
      <c r="L322" s="1"/>
      <c r="M322" s="1" t="s">
        <v>198</v>
      </c>
      <c r="N322" s="1"/>
      <c r="O322" s="1" t="s">
        <v>152</v>
      </c>
      <c r="P322" s="1" t="s">
        <v>1</v>
      </c>
      <c r="Q322" s="2">
        <v>2465.2399999999998</v>
      </c>
      <c r="R322" s="1"/>
      <c r="S322" s="1" t="s">
        <v>828</v>
      </c>
      <c r="T322" s="1"/>
      <c r="U322" s="1"/>
      <c r="V322" s="1" t="s">
        <v>152</v>
      </c>
      <c r="W322" s="1" t="s">
        <v>838</v>
      </c>
      <c r="X322" s="1" t="s">
        <v>149</v>
      </c>
      <c r="Y322" s="1"/>
      <c r="Z322" s="1"/>
      <c r="AA322" s="1"/>
      <c r="AB322" s="1"/>
      <c r="AC322" s="1" t="s">
        <v>179</v>
      </c>
      <c r="AD322" s="1"/>
      <c r="AE322" s="1" t="s">
        <v>178</v>
      </c>
      <c r="AF322" s="1" t="s">
        <v>930</v>
      </c>
    </row>
    <row r="323" spans="1:32" ht="45" x14ac:dyDescent="0.25">
      <c r="A323" s="1" t="s">
        <v>196</v>
      </c>
      <c r="B323" s="1" t="s">
        <v>169</v>
      </c>
      <c r="C323" s="1" t="s">
        <v>149</v>
      </c>
      <c r="D323" s="1" t="s">
        <v>838</v>
      </c>
      <c r="E323" s="1" t="s">
        <v>817</v>
      </c>
      <c r="F323" s="1"/>
      <c r="G323" s="1" t="s">
        <v>173</v>
      </c>
      <c r="H323" s="1" t="str">
        <f>VLOOKUP(G323,'SC to SCH'!$1:$1048576,2,FALSE)</f>
        <v>Supplies</v>
      </c>
      <c r="I323" s="1"/>
      <c r="J323" s="1" t="s">
        <v>843</v>
      </c>
      <c r="K323" s="62">
        <v>43738</v>
      </c>
      <c r="L323" s="1"/>
      <c r="M323" s="1" t="s">
        <v>198</v>
      </c>
      <c r="N323" s="1"/>
      <c r="O323" s="1" t="s">
        <v>152</v>
      </c>
      <c r="P323" s="1" t="s">
        <v>1</v>
      </c>
      <c r="Q323" s="2">
        <v>42.75</v>
      </c>
      <c r="R323" s="1"/>
      <c r="S323" s="1" t="s">
        <v>828</v>
      </c>
      <c r="T323" s="1"/>
      <c r="U323" s="1"/>
      <c r="V323" s="1" t="s">
        <v>152</v>
      </c>
      <c r="W323" s="1" t="s">
        <v>838</v>
      </c>
      <c r="X323" s="1" t="s">
        <v>149</v>
      </c>
      <c r="Y323" s="1"/>
      <c r="Z323" s="1"/>
      <c r="AA323" s="1"/>
      <c r="AB323" s="1"/>
      <c r="AC323" s="1" t="s">
        <v>173</v>
      </c>
      <c r="AD323" s="1"/>
      <c r="AE323" s="1" t="s">
        <v>169</v>
      </c>
      <c r="AF323" s="1" t="s">
        <v>930</v>
      </c>
    </row>
    <row r="324" spans="1:32" ht="45" x14ac:dyDescent="0.25">
      <c r="A324" s="1" t="s">
        <v>196</v>
      </c>
      <c r="B324" s="1" t="s">
        <v>153</v>
      </c>
      <c r="C324" s="1" t="s">
        <v>149</v>
      </c>
      <c r="D324" s="1" t="s">
        <v>838</v>
      </c>
      <c r="E324" s="1" t="s">
        <v>817</v>
      </c>
      <c r="F324" s="1"/>
      <c r="G324" s="1" t="s">
        <v>154</v>
      </c>
      <c r="H324" s="1" t="str">
        <f>VLOOKUP(G324,'SC to SCH'!$1:$1048576,2,FALSE)</f>
        <v>Printing and Duplicating</v>
      </c>
      <c r="I324" s="1"/>
      <c r="J324" s="1" t="s">
        <v>844</v>
      </c>
      <c r="K324" s="62">
        <v>43738</v>
      </c>
      <c r="L324" s="1"/>
      <c r="M324" s="1" t="s">
        <v>198</v>
      </c>
      <c r="N324" s="1"/>
      <c r="O324" s="1" t="s">
        <v>152</v>
      </c>
      <c r="P324" s="1" t="s">
        <v>1</v>
      </c>
      <c r="Q324" s="2">
        <v>811.09</v>
      </c>
      <c r="R324" s="1"/>
      <c r="S324" s="1" t="s">
        <v>828</v>
      </c>
      <c r="T324" s="1"/>
      <c r="U324" s="1"/>
      <c r="V324" s="1" t="s">
        <v>152</v>
      </c>
      <c r="W324" s="1" t="s">
        <v>838</v>
      </c>
      <c r="X324" s="1" t="s">
        <v>149</v>
      </c>
      <c r="Y324" s="1"/>
      <c r="Z324" s="1"/>
      <c r="AA324" s="1"/>
      <c r="AB324" s="1"/>
      <c r="AC324" s="1" t="s">
        <v>154</v>
      </c>
      <c r="AD324" s="1"/>
      <c r="AE324" s="1" t="s">
        <v>153</v>
      </c>
      <c r="AF324" s="1" t="s">
        <v>930</v>
      </c>
    </row>
    <row r="325" spans="1:32" ht="45" x14ac:dyDescent="0.25">
      <c r="A325" s="1" t="s">
        <v>196</v>
      </c>
      <c r="B325" s="1" t="s">
        <v>176</v>
      </c>
      <c r="C325" s="1" t="s">
        <v>149</v>
      </c>
      <c r="D325" s="1" t="s">
        <v>838</v>
      </c>
      <c r="E325" s="1" t="s">
        <v>817</v>
      </c>
      <c r="F325" s="1"/>
      <c r="G325" s="1" t="s">
        <v>182</v>
      </c>
      <c r="H325" s="1" t="str">
        <f>VLOOKUP(G325,'SC to SCH'!$1:$1048576,2,FALSE)</f>
        <v>Local Business</v>
      </c>
      <c r="I325" s="1"/>
      <c r="J325" s="1" t="s">
        <v>845</v>
      </c>
      <c r="K325" s="62">
        <v>43738</v>
      </c>
      <c r="L325" s="1"/>
      <c r="M325" s="1" t="s">
        <v>198</v>
      </c>
      <c r="N325" s="1"/>
      <c r="O325" s="1" t="s">
        <v>152</v>
      </c>
      <c r="P325" s="1" t="s">
        <v>1</v>
      </c>
      <c r="Q325" s="2">
        <v>1914.18</v>
      </c>
      <c r="R325" s="1"/>
      <c r="S325" s="1" t="s">
        <v>828</v>
      </c>
      <c r="T325" s="1"/>
      <c r="U325" s="1"/>
      <c r="V325" s="1" t="s">
        <v>152</v>
      </c>
      <c r="W325" s="1" t="s">
        <v>838</v>
      </c>
      <c r="X325" s="1" t="s">
        <v>149</v>
      </c>
      <c r="Y325" s="1"/>
      <c r="Z325" s="1"/>
      <c r="AA325" s="1"/>
      <c r="AB325" s="1"/>
      <c r="AC325" s="1" t="s">
        <v>182</v>
      </c>
      <c r="AD325" s="1"/>
      <c r="AE325" s="1" t="s">
        <v>176</v>
      </c>
      <c r="AF325" s="1" t="s">
        <v>930</v>
      </c>
    </row>
    <row r="326" spans="1:32" ht="45" x14ac:dyDescent="0.25">
      <c r="A326" s="1" t="s">
        <v>196</v>
      </c>
      <c r="B326" s="1" t="s">
        <v>228</v>
      </c>
      <c r="C326" s="1" t="s">
        <v>149</v>
      </c>
      <c r="D326" s="1" t="s">
        <v>838</v>
      </c>
      <c r="E326" s="1" t="s">
        <v>817</v>
      </c>
      <c r="F326" s="1"/>
      <c r="G326" s="1" t="s">
        <v>385</v>
      </c>
      <c r="H326" s="1" t="str">
        <f>VLOOKUP(G326,'SC to SCH'!$1:$1048576,2,FALSE)</f>
        <v>Books,Subscriptions,Periodicals</v>
      </c>
      <c r="I326" s="1"/>
      <c r="J326" s="1" t="s">
        <v>846</v>
      </c>
      <c r="K326" s="62">
        <v>43738</v>
      </c>
      <c r="L326" s="1"/>
      <c r="M326" s="1" t="s">
        <v>198</v>
      </c>
      <c r="N326" s="1"/>
      <c r="O326" s="1" t="s">
        <v>152</v>
      </c>
      <c r="P326" s="1" t="s">
        <v>1</v>
      </c>
      <c r="Q326" s="2">
        <v>15.6</v>
      </c>
      <c r="R326" s="1"/>
      <c r="S326" s="1" t="s">
        <v>828</v>
      </c>
      <c r="T326" s="1"/>
      <c r="U326" s="1"/>
      <c r="V326" s="1" t="s">
        <v>152</v>
      </c>
      <c r="W326" s="1" t="s">
        <v>838</v>
      </c>
      <c r="X326" s="1" t="s">
        <v>149</v>
      </c>
      <c r="Y326" s="1"/>
      <c r="Z326" s="1"/>
      <c r="AA326" s="1"/>
      <c r="AB326" s="1"/>
      <c r="AC326" s="1" t="s">
        <v>385</v>
      </c>
      <c r="AD326" s="1"/>
      <c r="AE326" s="1" t="s">
        <v>228</v>
      </c>
      <c r="AF326" s="1" t="s">
        <v>930</v>
      </c>
    </row>
    <row r="327" spans="1:32" ht="45" x14ac:dyDescent="0.25">
      <c r="A327" s="1" t="s">
        <v>196</v>
      </c>
      <c r="B327" s="1" t="s">
        <v>155</v>
      </c>
      <c r="C327" s="1" t="s">
        <v>149</v>
      </c>
      <c r="D327" s="1" t="s">
        <v>838</v>
      </c>
      <c r="E327" s="1" t="s">
        <v>817</v>
      </c>
      <c r="F327" s="1"/>
      <c r="G327" s="1" t="s">
        <v>10</v>
      </c>
      <c r="H327" s="1" t="str">
        <f>VLOOKUP(G327,'SC to SCH'!$1:$1048576,2,FALSE)</f>
        <v>Fringe Benefits Allocated</v>
      </c>
      <c r="I327" s="1"/>
      <c r="J327" s="1" t="s">
        <v>849</v>
      </c>
      <c r="K327" s="62">
        <v>43738</v>
      </c>
      <c r="L327" s="1"/>
      <c r="M327" s="1" t="s">
        <v>198</v>
      </c>
      <c r="N327" s="1"/>
      <c r="O327" s="1" t="s">
        <v>152</v>
      </c>
      <c r="P327" s="1" t="s">
        <v>1</v>
      </c>
      <c r="Q327" s="2">
        <v>15394.81</v>
      </c>
      <c r="R327" s="1"/>
      <c r="S327" s="1" t="s">
        <v>828</v>
      </c>
      <c r="T327" s="1"/>
      <c r="U327" s="1"/>
      <c r="V327" s="1" t="s">
        <v>152</v>
      </c>
      <c r="W327" s="1" t="s">
        <v>838</v>
      </c>
      <c r="X327" s="1" t="s">
        <v>149</v>
      </c>
      <c r="Y327" s="1"/>
      <c r="Z327" s="1"/>
      <c r="AA327" s="1"/>
      <c r="AB327" s="1"/>
      <c r="AC327" s="1" t="s">
        <v>10</v>
      </c>
      <c r="AD327" s="1"/>
      <c r="AE327" s="1" t="s">
        <v>155</v>
      </c>
      <c r="AF327" s="1" t="s">
        <v>930</v>
      </c>
    </row>
    <row r="328" spans="1:32" ht="45" x14ac:dyDescent="0.25">
      <c r="A328" s="1" t="s">
        <v>196</v>
      </c>
      <c r="B328" s="1" t="s">
        <v>156</v>
      </c>
      <c r="C328" s="1" t="s">
        <v>149</v>
      </c>
      <c r="D328" s="1" t="s">
        <v>838</v>
      </c>
      <c r="E328" s="1" t="s">
        <v>817</v>
      </c>
      <c r="F328" s="1"/>
      <c r="G328" s="1" t="s">
        <v>49</v>
      </c>
      <c r="H328" s="1" t="str">
        <f>VLOOKUP(G328,'SC to SCH'!$1:$1048576,2,FALSE)</f>
        <v>FT Staff</v>
      </c>
      <c r="I328" s="1"/>
      <c r="J328" s="1" t="s">
        <v>850</v>
      </c>
      <c r="K328" s="62">
        <v>43738</v>
      </c>
      <c r="L328" s="1"/>
      <c r="M328" s="1" t="s">
        <v>198</v>
      </c>
      <c r="N328" s="1"/>
      <c r="O328" s="1" t="s">
        <v>152</v>
      </c>
      <c r="P328" s="1" t="s">
        <v>1</v>
      </c>
      <c r="Q328" s="2">
        <v>45968.59</v>
      </c>
      <c r="R328" s="1"/>
      <c r="S328" s="1" t="s">
        <v>828</v>
      </c>
      <c r="T328" s="1"/>
      <c r="U328" s="1"/>
      <c r="V328" s="1" t="s">
        <v>152</v>
      </c>
      <c r="W328" s="1" t="s">
        <v>838</v>
      </c>
      <c r="X328" s="1" t="s">
        <v>149</v>
      </c>
      <c r="Y328" s="1"/>
      <c r="Z328" s="1"/>
      <c r="AA328" s="1"/>
      <c r="AB328" s="1"/>
      <c r="AC328" s="1" t="s">
        <v>49</v>
      </c>
      <c r="AD328" s="1"/>
      <c r="AE328" s="1" t="s">
        <v>156</v>
      </c>
      <c r="AF328" s="1" t="s">
        <v>930</v>
      </c>
    </row>
    <row r="329" spans="1:32" ht="45" x14ac:dyDescent="0.25">
      <c r="A329" s="1" t="s">
        <v>196</v>
      </c>
      <c r="B329" s="1" t="s">
        <v>156</v>
      </c>
      <c r="C329" s="1" t="s">
        <v>149</v>
      </c>
      <c r="D329" s="1" t="s">
        <v>838</v>
      </c>
      <c r="E329" s="1" t="s">
        <v>817</v>
      </c>
      <c r="F329" s="1"/>
      <c r="G329" s="1" t="s">
        <v>50</v>
      </c>
      <c r="H329" s="1" t="str">
        <f>VLOOKUP(G329,'SC to SCH'!$1:$1048576,2,FALSE)</f>
        <v>FT Staff</v>
      </c>
      <c r="I329" s="1"/>
      <c r="J329" s="1" t="s">
        <v>851</v>
      </c>
      <c r="K329" s="62">
        <v>43738</v>
      </c>
      <c r="L329" s="1"/>
      <c r="M329" s="1" t="s">
        <v>198</v>
      </c>
      <c r="N329" s="1"/>
      <c r="O329" s="1" t="s">
        <v>152</v>
      </c>
      <c r="P329" s="1" t="s">
        <v>1</v>
      </c>
      <c r="Q329" s="2">
        <v>700</v>
      </c>
      <c r="R329" s="1"/>
      <c r="S329" s="1" t="s">
        <v>828</v>
      </c>
      <c r="T329" s="1"/>
      <c r="U329" s="1"/>
      <c r="V329" s="1" t="s">
        <v>152</v>
      </c>
      <c r="W329" s="1" t="s">
        <v>838</v>
      </c>
      <c r="X329" s="1" t="s">
        <v>149</v>
      </c>
      <c r="Y329" s="1"/>
      <c r="Z329" s="1"/>
      <c r="AA329" s="1"/>
      <c r="AB329" s="1"/>
      <c r="AC329" s="1" t="s">
        <v>50</v>
      </c>
      <c r="AD329" s="1"/>
      <c r="AE329" s="1" t="s">
        <v>156</v>
      </c>
      <c r="AF329" s="1" t="s">
        <v>930</v>
      </c>
    </row>
    <row r="330" spans="1:32" ht="45" x14ac:dyDescent="0.25">
      <c r="A330" s="1" t="s">
        <v>196</v>
      </c>
      <c r="B330" s="1" t="s">
        <v>816</v>
      </c>
      <c r="C330" s="1" t="s">
        <v>149</v>
      </c>
      <c r="D330" s="1" t="s">
        <v>852</v>
      </c>
      <c r="E330" s="1" t="s">
        <v>817</v>
      </c>
      <c r="F330" s="1"/>
      <c r="G330" s="1"/>
      <c r="H330" s="1" t="s">
        <v>21</v>
      </c>
      <c r="I330" s="1" t="s">
        <v>818</v>
      </c>
      <c r="J330" s="1" t="s">
        <v>853</v>
      </c>
      <c r="K330" s="62">
        <v>43738</v>
      </c>
      <c r="L330" s="1"/>
      <c r="M330" s="1" t="s">
        <v>198</v>
      </c>
      <c r="N330" s="1"/>
      <c r="O330" s="1" t="s">
        <v>152</v>
      </c>
      <c r="P330" s="1" t="s">
        <v>1</v>
      </c>
      <c r="Q330" s="2">
        <v>-1500</v>
      </c>
      <c r="R330" s="1"/>
      <c r="S330" s="1" t="s">
        <v>828</v>
      </c>
      <c r="T330" s="1"/>
      <c r="U330" s="1"/>
      <c r="V330" s="1" t="s">
        <v>152</v>
      </c>
      <c r="W330" s="1" t="s">
        <v>852</v>
      </c>
      <c r="X330" s="1" t="s">
        <v>149</v>
      </c>
      <c r="Y330" s="1"/>
      <c r="Z330" s="1"/>
      <c r="AA330" s="1"/>
      <c r="AB330" s="1"/>
      <c r="AC330" s="1"/>
      <c r="AD330" s="1" t="s">
        <v>818</v>
      </c>
      <c r="AE330" s="1" t="s">
        <v>816</v>
      </c>
      <c r="AF330" s="1" t="s">
        <v>930</v>
      </c>
    </row>
    <row r="331" spans="1:32" ht="45" x14ac:dyDescent="0.25">
      <c r="A331" s="1" t="s">
        <v>196</v>
      </c>
      <c r="B331" s="1" t="s">
        <v>163</v>
      </c>
      <c r="C331" s="1" t="s">
        <v>149</v>
      </c>
      <c r="D331" s="1" t="s">
        <v>852</v>
      </c>
      <c r="E331" s="1" t="s">
        <v>817</v>
      </c>
      <c r="F331" s="1"/>
      <c r="G331" s="1" t="s">
        <v>164</v>
      </c>
      <c r="H331" s="1" t="str">
        <f>VLOOKUP(G331,'SC to SCH'!$1:$1048576,2,FALSE)</f>
        <v>Domestic Travel</v>
      </c>
      <c r="I331" s="1"/>
      <c r="J331" s="1" t="s">
        <v>881</v>
      </c>
      <c r="K331" s="62">
        <v>43738</v>
      </c>
      <c r="L331" s="1"/>
      <c r="M331" s="1" t="s">
        <v>198</v>
      </c>
      <c r="N331" s="1"/>
      <c r="O331" s="1" t="s">
        <v>152</v>
      </c>
      <c r="P331" s="1" t="s">
        <v>1</v>
      </c>
      <c r="Q331" s="2">
        <v>14</v>
      </c>
      <c r="R331" s="1"/>
      <c r="S331" s="1" t="s">
        <v>828</v>
      </c>
      <c r="T331" s="1"/>
      <c r="U331" s="1"/>
      <c r="V331" s="1" t="s">
        <v>152</v>
      </c>
      <c r="W331" s="1" t="s">
        <v>852</v>
      </c>
      <c r="X331" s="1" t="s">
        <v>149</v>
      </c>
      <c r="Y331" s="1"/>
      <c r="Z331" s="1"/>
      <c r="AA331" s="1"/>
      <c r="AB331" s="1"/>
      <c r="AC331" s="1" t="s">
        <v>164</v>
      </c>
      <c r="AD331" s="1"/>
      <c r="AE331" s="1" t="s">
        <v>163</v>
      </c>
      <c r="AF331" s="1" t="s">
        <v>930</v>
      </c>
    </row>
    <row r="332" spans="1:32" ht="45" x14ac:dyDescent="0.25">
      <c r="A332" s="1" t="s">
        <v>196</v>
      </c>
      <c r="B332" s="1" t="s">
        <v>163</v>
      </c>
      <c r="C332" s="1" t="s">
        <v>149</v>
      </c>
      <c r="D332" s="1" t="s">
        <v>852</v>
      </c>
      <c r="E332" s="1" t="s">
        <v>817</v>
      </c>
      <c r="F332" s="1"/>
      <c r="G332" s="1" t="s">
        <v>164</v>
      </c>
      <c r="H332" s="1" t="str">
        <f>VLOOKUP(G332,'SC to SCH'!$1:$1048576,2,FALSE)</f>
        <v>Domestic Travel</v>
      </c>
      <c r="I332" s="1"/>
      <c r="J332" s="1" t="s">
        <v>882</v>
      </c>
      <c r="K332" s="62">
        <v>43738</v>
      </c>
      <c r="L332" s="1"/>
      <c r="M332" s="1" t="s">
        <v>198</v>
      </c>
      <c r="N332" s="1"/>
      <c r="O332" s="1" t="s">
        <v>152</v>
      </c>
      <c r="P332" s="1" t="s">
        <v>1</v>
      </c>
      <c r="Q332" s="2">
        <v>643.94000000000005</v>
      </c>
      <c r="R332" s="1"/>
      <c r="S332" s="1" t="s">
        <v>828</v>
      </c>
      <c r="T332" s="1"/>
      <c r="U332" s="1"/>
      <c r="V332" s="1" t="s">
        <v>152</v>
      </c>
      <c r="W332" s="1" t="s">
        <v>852</v>
      </c>
      <c r="X332" s="1" t="s">
        <v>149</v>
      </c>
      <c r="Y332" s="1"/>
      <c r="Z332" s="1"/>
      <c r="AA332" s="1"/>
      <c r="AB332" s="1"/>
      <c r="AC332" s="1" t="s">
        <v>164</v>
      </c>
      <c r="AD332" s="1"/>
      <c r="AE332" s="1" t="s">
        <v>163</v>
      </c>
      <c r="AF332" s="1" t="s">
        <v>930</v>
      </c>
    </row>
    <row r="333" spans="1:32" ht="45" x14ac:dyDescent="0.25">
      <c r="A333" s="1" t="s">
        <v>196</v>
      </c>
      <c r="B333" s="1" t="s">
        <v>155</v>
      </c>
      <c r="C333" s="1" t="s">
        <v>149</v>
      </c>
      <c r="D333" s="1" t="s">
        <v>852</v>
      </c>
      <c r="E333" s="1" t="s">
        <v>817</v>
      </c>
      <c r="F333" s="1"/>
      <c r="G333" s="1" t="s">
        <v>10</v>
      </c>
      <c r="H333" s="1" t="str">
        <f>VLOOKUP(G333,'SC to SCH'!$1:$1048576,2,FALSE)</f>
        <v>Fringe Benefits Allocated</v>
      </c>
      <c r="I333" s="1"/>
      <c r="J333" s="1" t="s">
        <v>862</v>
      </c>
      <c r="K333" s="62">
        <v>43738</v>
      </c>
      <c r="L333" s="1"/>
      <c r="M333" s="1" t="s">
        <v>198</v>
      </c>
      <c r="N333" s="1"/>
      <c r="O333" s="1" t="s">
        <v>152</v>
      </c>
      <c r="P333" s="1" t="s">
        <v>1</v>
      </c>
      <c r="Q333" s="2">
        <v>12441.04</v>
      </c>
      <c r="R333" s="1"/>
      <c r="S333" s="1" t="s">
        <v>828</v>
      </c>
      <c r="T333" s="1"/>
      <c r="U333" s="1"/>
      <c r="V333" s="1" t="s">
        <v>152</v>
      </c>
      <c r="W333" s="1" t="s">
        <v>852</v>
      </c>
      <c r="X333" s="1" t="s">
        <v>149</v>
      </c>
      <c r="Y333" s="1"/>
      <c r="Z333" s="1"/>
      <c r="AA333" s="1"/>
      <c r="AB333" s="1"/>
      <c r="AC333" s="1" t="s">
        <v>10</v>
      </c>
      <c r="AD333" s="1"/>
      <c r="AE333" s="1" t="s">
        <v>155</v>
      </c>
      <c r="AF333" s="1" t="s">
        <v>930</v>
      </c>
    </row>
    <row r="334" spans="1:32" ht="45" x14ac:dyDescent="0.25">
      <c r="A334" s="1" t="s">
        <v>196</v>
      </c>
      <c r="B334" s="1" t="s">
        <v>156</v>
      </c>
      <c r="C334" s="1" t="s">
        <v>149</v>
      </c>
      <c r="D334" s="1" t="s">
        <v>852</v>
      </c>
      <c r="E334" s="1" t="s">
        <v>817</v>
      </c>
      <c r="F334" s="1"/>
      <c r="G334" s="1" t="s">
        <v>49</v>
      </c>
      <c r="H334" s="1" t="str">
        <f>VLOOKUP(G334,'SC to SCH'!$1:$1048576,2,FALSE)</f>
        <v>FT Staff</v>
      </c>
      <c r="I334" s="1"/>
      <c r="J334" s="1" t="s">
        <v>863</v>
      </c>
      <c r="K334" s="62">
        <v>43738</v>
      </c>
      <c r="L334" s="1"/>
      <c r="M334" s="1" t="s">
        <v>198</v>
      </c>
      <c r="N334" s="1"/>
      <c r="O334" s="1" t="s">
        <v>152</v>
      </c>
      <c r="P334" s="1" t="s">
        <v>1</v>
      </c>
      <c r="Q334" s="2">
        <v>37416.67</v>
      </c>
      <c r="R334" s="1"/>
      <c r="S334" s="1" t="s">
        <v>828</v>
      </c>
      <c r="T334" s="1"/>
      <c r="U334" s="1"/>
      <c r="V334" s="1" t="s">
        <v>152</v>
      </c>
      <c r="W334" s="1" t="s">
        <v>852</v>
      </c>
      <c r="X334" s="1" t="s">
        <v>149</v>
      </c>
      <c r="Y334" s="1"/>
      <c r="Z334" s="1"/>
      <c r="AA334" s="1"/>
      <c r="AB334" s="1"/>
      <c r="AC334" s="1" t="s">
        <v>49</v>
      </c>
      <c r="AD334" s="1"/>
      <c r="AE334" s="1" t="s">
        <v>156</v>
      </c>
      <c r="AF334" s="1" t="s">
        <v>930</v>
      </c>
    </row>
    <row r="335" spans="1:32" ht="45" x14ac:dyDescent="0.25">
      <c r="A335" s="1" t="s">
        <v>196</v>
      </c>
      <c r="B335" s="1" t="s">
        <v>157</v>
      </c>
      <c r="C335" s="1" t="s">
        <v>149</v>
      </c>
      <c r="D335" s="1" t="s">
        <v>865</v>
      </c>
      <c r="E335" s="1" t="s">
        <v>817</v>
      </c>
      <c r="F335" s="1"/>
      <c r="G335" s="1" t="s">
        <v>165</v>
      </c>
      <c r="H335" s="1" t="str">
        <f>VLOOKUP(G335,'SC to SCH'!$1:$1048576,2,FALSE)</f>
        <v>Inter-Departmental Services</v>
      </c>
      <c r="I335" s="1"/>
      <c r="J335" s="1" t="s">
        <v>866</v>
      </c>
      <c r="K335" s="62">
        <v>43738</v>
      </c>
      <c r="L335" s="1"/>
      <c r="M335" s="1" t="s">
        <v>198</v>
      </c>
      <c r="N335" s="1"/>
      <c r="O335" s="1" t="s">
        <v>152</v>
      </c>
      <c r="P335" s="1" t="s">
        <v>1</v>
      </c>
      <c r="Q335" s="2">
        <v>1003.91</v>
      </c>
      <c r="R335" s="1"/>
      <c r="S335" s="1" t="s">
        <v>828</v>
      </c>
      <c r="T335" s="1"/>
      <c r="U335" s="1"/>
      <c r="V335" s="1" t="s">
        <v>152</v>
      </c>
      <c r="W335" s="1" t="s">
        <v>865</v>
      </c>
      <c r="X335" s="1" t="s">
        <v>149</v>
      </c>
      <c r="Y335" s="1"/>
      <c r="Z335" s="1"/>
      <c r="AA335" s="1"/>
      <c r="AB335" s="1"/>
      <c r="AC335" s="1" t="s">
        <v>165</v>
      </c>
      <c r="AD335" s="1"/>
      <c r="AE335" s="1" t="s">
        <v>157</v>
      </c>
      <c r="AF335" s="1" t="s">
        <v>930</v>
      </c>
    </row>
    <row r="336" spans="1:32" ht="45" x14ac:dyDescent="0.25">
      <c r="A336" s="1" t="s">
        <v>196</v>
      </c>
      <c r="B336" s="1" t="s">
        <v>178</v>
      </c>
      <c r="C336" s="1" t="s">
        <v>149</v>
      </c>
      <c r="D336" s="1" t="s">
        <v>865</v>
      </c>
      <c r="E336" s="1" t="s">
        <v>817</v>
      </c>
      <c r="F336" s="1"/>
      <c r="G336" s="1" t="s">
        <v>179</v>
      </c>
      <c r="H336" s="1" t="str">
        <f>VLOOKUP(G336,'SC to SCH'!$1:$1048576,2,FALSE)</f>
        <v>Furniture and Equipment</v>
      </c>
      <c r="I336" s="1"/>
      <c r="J336" s="1" t="s">
        <v>883</v>
      </c>
      <c r="K336" s="62">
        <v>43738</v>
      </c>
      <c r="L336" s="1"/>
      <c r="M336" s="1" t="s">
        <v>198</v>
      </c>
      <c r="N336" s="1"/>
      <c r="O336" s="1" t="s">
        <v>152</v>
      </c>
      <c r="P336" s="1" t="s">
        <v>1</v>
      </c>
      <c r="Q336" s="2">
        <v>54.08</v>
      </c>
      <c r="R336" s="1"/>
      <c r="S336" s="1" t="s">
        <v>828</v>
      </c>
      <c r="T336" s="1"/>
      <c r="U336" s="1"/>
      <c r="V336" s="1" t="s">
        <v>152</v>
      </c>
      <c r="W336" s="1" t="s">
        <v>865</v>
      </c>
      <c r="X336" s="1" t="s">
        <v>149</v>
      </c>
      <c r="Y336" s="1"/>
      <c r="Z336" s="1"/>
      <c r="AA336" s="1"/>
      <c r="AB336" s="1"/>
      <c r="AC336" s="1" t="s">
        <v>179</v>
      </c>
      <c r="AD336" s="1"/>
      <c r="AE336" s="1" t="s">
        <v>178</v>
      </c>
      <c r="AF336" s="1" t="s">
        <v>930</v>
      </c>
    </row>
    <row r="337" spans="1:32" ht="45" x14ac:dyDescent="0.25">
      <c r="A337" s="1" t="s">
        <v>196</v>
      </c>
      <c r="B337" s="1" t="s">
        <v>153</v>
      </c>
      <c r="C337" s="1" t="s">
        <v>149</v>
      </c>
      <c r="D337" s="1" t="s">
        <v>865</v>
      </c>
      <c r="E337" s="1" t="s">
        <v>817</v>
      </c>
      <c r="F337" s="1"/>
      <c r="G337" s="1" t="s">
        <v>167</v>
      </c>
      <c r="H337" s="1" t="str">
        <f>VLOOKUP(G337,'SC to SCH'!$1:$1048576,2,FALSE)</f>
        <v>Printing and Duplicating</v>
      </c>
      <c r="I337" s="1"/>
      <c r="J337" s="1" t="s">
        <v>868</v>
      </c>
      <c r="K337" s="62">
        <v>43738</v>
      </c>
      <c r="L337" s="1"/>
      <c r="M337" s="1" t="s">
        <v>198</v>
      </c>
      <c r="N337" s="1"/>
      <c r="O337" s="1" t="s">
        <v>152</v>
      </c>
      <c r="P337" s="1" t="s">
        <v>1</v>
      </c>
      <c r="Q337" s="2">
        <v>1319.24</v>
      </c>
      <c r="R337" s="1"/>
      <c r="S337" s="1" t="s">
        <v>828</v>
      </c>
      <c r="T337" s="1"/>
      <c r="U337" s="1"/>
      <c r="V337" s="1" t="s">
        <v>152</v>
      </c>
      <c r="W337" s="1" t="s">
        <v>865</v>
      </c>
      <c r="X337" s="1" t="s">
        <v>149</v>
      </c>
      <c r="Y337" s="1"/>
      <c r="Z337" s="1"/>
      <c r="AA337" s="1"/>
      <c r="AB337" s="1"/>
      <c r="AC337" s="1" t="s">
        <v>167</v>
      </c>
      <c r="AD337" s="1"/>
      <c r="AE337" s="1" t="s">
        <v>153</v>
      </c>
      <c r="AF337" s="1" t="s">
        <v>930</v>
      </c>
    </row>
    <row r="338" spans="1:32" ht="45" x14ac:dyDescent="0.25">
      <c r="A338" s="1" t="s">
        <v>196</v>
      </c>
      <c r="B338" s="1" t="s">
        <v>161</v>
      </c>
      <c r="C338" s="1" t="s">
        <v>149</v>
      </c>
      <c r="D338" s="1" t="s">
        <v>865</v>
      </c>
      <c r="E338" s="1" t="s">
        <v>817</v>
      </c>
      <c r="F338" s="1"/>
      <c r="G338" s="1" t="s">
        <v>162</v>
      </c>
      <c r="H338" s="1" t="str">
        <f>VLOOKUP(G338,'SC to SCH'!$1:$1048576,2,FALSE)</f>
        <v>Purchased Services</v>
      </c>
      <c r="I338" s="1"/>
      <c r="J338" s="1" t="s">
        <v>915</v>
      </c>
      <c r="K338" s="62">
        <v>43738</v>
      </c>
      <c r="L338" s="1"/>
      <c r="M338" s="1" t="s">
        <v>198</v>
      </c>
      <c r="N338" s="1"/>
      <c r="O338" s="1" t="s">
        <v>152</v>
      </c>
      <c r="P338" s="1" t="s">
        <v>1</v>
      </c>
      <c r="Q338" s="2">
        <v>4330.91</v>
      </c>
      <c r="R338" s="1"/>
      <c r="S338" s="1" t="s">
        <v>828</v>
      </c>
      <c r="T338" s="1"/>
      <c r="U338" s="1"/>
      <c r="V338" s="1" t="s">
        <v>152</v>
      </c>
      <c r="W338" s="1" t="s">
        <v>865</v>
      </c>
      <c r="X338" s="1" t="s">
        <v>149</v>
      </c>
      <c r="Y338" s="1"/>
      <c r="Z338" s="1"/>
      <c r="AA338" s="1"/>
      <c r="AB338" s="1"/>
      <c r="AC338" s="1" t="s">
        <v>162</v>
      </c>
      <c r="AD338" s="1"/>
      <c r="AE338" s="1" t="s">
        <v>161</v>
      </c>
      <c r="AF338" s="1" t="s">
        <v>930</v>
      </c>
    </row>
    <row r="339" spans="1:32" ht="45" x14ac:dyDescent="0.25">
      <c r="A339" s="1" t="s">
        <v>196</v>
      </c>
      <c r="B339" s="1" t="s">
        <v>176</v>
      </c>
      <c r="C339" s="1" t="s">
        <v>149</v>
      </c>
      <c r="D339" s="1" t="s">
        <v>865</v>
      </c>
      <c r="E339" s="1" t="s">
        <v>817</v>
      </c>
      <c r="F339" s="1"/>
      <c r="G339" s="1" t="s">
        <v>182</v>
      </c>
      <c r="H339" s="1" t="str">
        <f>VLOOKUP(G339,'SC to SCH'!$1:$1048576,2,FALSE)</f>
        <v>Local Business</v>
      </c>
      <c r="I339" s="1"/>
      <c r="J339" s="1" t="s">
        <v>916</v>
      </c>
      <c r="K339" s="62">
        <v>43738</v>
      </c>
      <c r="L339" s="1"/>
      <c r="M339" s="1" t="s">
        <v>198</v>
      </c>
      <c r="N339" s="1"/>
      <c r="O339" s="1" t="s">
        <v>152</v>
      </c>
      <c r="P339" s="1" t="s">
        <v>1</v>
      </c>
      <c r="Q339" s="2">
        <v>50</v>
      </c>
      <c r="R339" s="1"/>
      <c r="S339" s="1" t="s">
        <v>828</v>
      </c>
      <c r="T339" s="1"/>
      <c r="U339" s="1"/>
      <c r="V339" s="1" t="s">
        <v>152</v>
      </c>
      <c r="W339" s="1" t="s">
        <v>865</v>
      </c>
      <c r="X339" s="1" t="s">
        <v>149</v>
      </c>
      <c r="Y339" s="1"/>
      <c r="Z339" s="1"/>
      <c r="AA339" s="1"/>
      <c r="AB339" s="1"/>
      <c r="AC339" s="1" t="s">
        <v>182</v>
      </c>
      <c r="AD339" s="1"/>
      <c r="AE339" s="1" t="s">
        <v>176</v>
      </c>
      <c r="AF339" s="1" t="s">
        <v>930</v>
      </c>
    </row>
    <row r="340" spans="1:32" ht="45" x14ac:dyDescent="0.25">
      <c r="A340" s="1" t="s">
        <v>196</v>
      </c>
      <c r="B340" s="1" t="s">
        <v>155</v>
      </c>
      <c r="C340" s="1" t="s">
        <v>149</v>
      </c>
      <c r="D340" s="1" t="s">
        <v>865</v>
      </c>
      <c r="E340" s="1" t="s">
        <v>817</v>
      </c>
      <c r="F340" s="1"/>
      <c r="G340" s="1" t="s">
        <v>10</v>
      </c>
      <c r="H340" s="1" t="str">
        <f>VLOOKUP(G340,'SC to SCH'!$1:$1048576,2,FALSE)</f>
        <v>Fringe Benefits Allocated</v>
      </c>
      <c r="I340" s="1"/>
      <c r="J340" s="1" t="s">
        <v>869</v>
      </c>
      <c r="K340" s="62">
        <v>43738</v>
      </c>
      <c r="L340" s="1"/>
      <c r="M340" s="1" t="s">
        <v>198</v>
      </c>
      <c r="N340" s="1"/>
      <c r="O340" s="1" t="s">
        <v>152</v>
      </c>
      <c r="P340" s="1" t="s">
        <v>1</v>
      </c>
      <c r="Q340" s="2">
        <v>31344.74</v>
      </c>
      <c r="R340" s="1"/>
      <c r="S340" s="1" t="s">
        <v>828</v>
      </c>
      <c r="T340" s="1"/>
      <c r="U340" s="1"/>
      <c r="V340" s="1" t="s">
        <v>152</v>
      </c>
      <c r="W340" s="1" t="s">
        <v>865</v>
      </c>
      <c r="X340" s="1" t="s">
        <v>149</v>
      </c>
      <c r="Y340" s="1"/>
      <c r="Z340" s="1"/>
      <c r="AA340" s="1"/>
      <c r="AB340" s="1"/>
      <c r="AC340" s="1" t="s">
        <v>10</v>
      </c>
      <c r="AD340" s="1"/>
      <c r="AE340" s="1" t="s">
        <v>155</v>
      </c>
      <c r="AF340" s="1" t="s">
        <v>930</v>
      </c>
    </row>
    <row r="341" spans="1:32" ht="45" x14ac:dyDescent="0.25">
      <c r="A341" s="1" t="s">
        <v>196</v>
      </c>
      <c r="B341" s="1" t="s">
        <v>156</v>
      </c>
      <c r="C341" s="1" t="s">
        <v>149</v>
      </c>
      <c r="D341" s="1" t="s">
        <v>865</v>
      </c>
      <c r="E341" s="1" t="s">
        <v>817</v>
      </c>
      <c r="F341" s="1"/>
      <c r="G341" s="1" t="s">
        <v>383</v>
      </c>
      <c r="H341" s="1" t="str">
        <f>VLOOKUP(G341,'SC to SCH'!$1:$1048576,2,FALSE)</f>
        <v>Student Labor</v>
      </c>
      <c r="I341" s="1"/>
      <c r="J341" s="1" t="s">
        <v>899</v>
      </c>
      <c r="K341" s="62">
        <v>43738</v>
      </c>
      <c r="L341" s="1"/>
      <c r="M341" s="1" t="s">
        <v>198</v>
      </c>
      <c r="N341" s="1"/>
      <c r="O341" s="1" t="s">
        <v>152</v>
      </c>
      <c r="P341" s="1" t="s">
        <v>1</v>
      </c>
      <c r="Q341" s="2">
        <v>365.5</v>
      </c>
      <c r="R341" s="1"/>
      <c r="S341" s="1" t="s">
        <v>828</v>
      </c>
      <c r="T341" s="1"/>
      <c r="U341" s="1"/>
      <c r="V341" s="1" t="s">
        <v>152</v>
      </c>
      <c r="W341" s="1" t="s">
        <v>865</v>
      </c>
      <c r="X341" s="1" t="s">
        <v>149</v>
      </c>
      <c r="Y341" s="1"/>
      <c r="Z341" s="1"/>
      <c r="AA341" s="1"/>
      <c r="AB341" s="1"/>
      <c r="AC341" s="1" t="s">
        <v>383</v>
      </c>
      <c r="AD341" s="1"/>
      <c r="AE341" s="1" t="s">
        <v>156</v>
      </c>
      <c r="AF341" s="1" t="s">
        <v>930</v>
      </c>
    </row>
    <row r="342" spans="1:32" ht="45" x14ac:dyDescent="0.25">
      <c r="A342" s="1" t="s">
        <v>196</v>
      </c>
      <c r="B342" s="1" t="s">
        <v>155</v>
      </c>
      <c r="C342" s="1" t="s">
        <v>149</v>
      </c>
      <c r="D342" s="1" t="s">
        <v>826</v>
      </c>
      <c r="E342" s="1" t="s">
        <v>817</v>
      </c>
      <c r="F342" s="1"/>
      <c r="G342" s="1" t="s">
        <v>10</v>
      </c>
      <c r="H342" s="1" t="str">
        <f>VLOOKUP(G342,'SC to SCH'!$1:$1048576,2,FALSE)</f>
        <v>Fringe Benefits Allocated</v>
      </c>
      <c r="I342" s="1"/>
      <c r="J342" s="1" t="s">
        <v>830</v>
      </c>
      <c r="K342" s="62">
        <v>43738</v>
      </c>
      <c r="L342" s="1"/>
      <c r="M342" s="1" t="s">
        <v>198</v>
      </c>
      <c r="N342" s="1"/>
      <c r="O342" s="1" t="s">
        <v>152</v>
      </c>
      <c r="P342" s="1" t="s">
        <v>1</v>
      </c>
      <c r="Q342" s="2">
        <v>8049.93</v>
      </c>
      <c r="R342" s="1"/>
      <c r="S342" s="1" t="s">
        <v>828</v>
      </c>
      <c r="T342" s="1"/>
      <c r="U342" s="1"/>
      <c r="V342" s="1" t="s">
        <v>152</v>
      </c>
      <c r="W342" s="1" t="s">
        <v>826</v>
      </c>
      <c r="X342" s="1" t="s">
        <v>149</v>
      </c>
      <c r="Y342" s="1"/>
      <c r="Z342" s="1"/>
      <c r="AA342" s="1"/>
      <c r="AB342" s="1"/>
      <c r="AC342" s="1" t="s">
        <v>10</v>
      </c>
      <c r="AD342" s="1"/>
      <c r="AE342" s="1" t="s">
        <v>155</v>
      </c>
      <c r="AF342" s="1" t="s">
        <v>930</v>
      </c>
    </row>
    <row r="343" spans="1:32" ht="45" x14ac:dyDescent="0.25">
      <c r="A343" s="1" t="s">
        <v>196</v>
      </c>
      <c r="B343" s="1" t="s">
        <v>156</v>
      </c>
      <c r="C343" s="1" t="s">
        <v>149</v>
      </c>
      <c r="D343" s="1" t="s">
        <v>826</v>
      </c>
      <c r="E343" s="1" t="s">
        <v>817</v>
      </c>
      <c r="F343" s="1"/>
      <c r="G343" s="1" t="s">
        <v>240</v>
      </c>
      <c r="H343" s="1" t="str">
        <f>VLOOKUP(G343,'SC to SCH'!$1:$1048576,2,FALSE)</f>
        <v>PT Staff</v>
      </c>
      <c r="I343" s="1"/>
      <c r="J343" s="1" t="s">
        <v>831</v>
      </c>
      <c r="K343" s="62">
        <v>43738</v>
      </c>
      <c r="L343" s="1"/>
      <c r="M343" s="1" t="s">
        <v>198</v>
      </c>
      <c r="N343" s="1"/>
      <c r="O343" s="1" t="s">
        <v>152</v>
      </c>
      <c r="P343" s="1" t="s">
        <v>1</v>
      </c>
      <c r="Q343" s="2">
        <v>2274.67</v>
      </c>
      <c r="R343" s="1"/>
      <c r="S343" s="1" t="s">
        <v>828</v>
      </c>
      <c r="T343" s="1"/>
      <c r="U343" s="1"/>
      <c r="V343" s="1" t="s">
        <v>152</v>
      </c>
      <c r="W343" s="1" t="s">
        <v>826</v>
      </c>
      <c r="X343" s="1" t="s">
        <v>149</v>
      </c>
      <c r="Y343" s="1"/>
      <c r="Z343" s="1"/>
      <c r="AA343" s="1"/>
      <c r="AB343" s="1"/>
      <c r="AC343" s="1" t="s">
        <v>240</v>
      </c>
      <c r="AD343" s="1"/>
      <c r="AE343" s="1" t="s">
        <v>156</v>
      </c>
      <c r="AF343" s="1" t="s">
        <v>930</v>
      </c>
    </row>
    <row r="344" spans="1:32" ht="45" x14ac:dyDescent="0.25">
      <c r="A344" s="1" t="s">
        <v>196</v>
      </c>
      <c r="B344" s="1" t="s">
        <v>156</v>
      </c>
      <c r="C344" s="1" t="s">
        <v>149</v>
      </c>
      <c r="D344" s="1" t="s">
        <v>826</v>
      </c>
      <c r="E344" s="1" t="s">
        <v>817</v>
      </c>
      <c r="F344" s="1"/>
      <c r="G344" s="1" t="s">
        <v>49</v>
      </c>
      <c r="H344" s="1" t="str">
        <f>VLOOKUP(G344,'SC to SCH'!$1:$1048576,2,FALSE)</f>
        <v>FT Staff</v>
      </c>
      <c r="I344" s="1"/>
      <c r="J344" s="1" t="s">
        <v>832</v>
      </c>
      <c r="K344" s="62">
        <v>43738</v>
      </c>
      <c r="L344" s="1"/>
      <c r="M344" s="1" t="s">
        <v>198</v>
      </c>
      <c r="N344" s="1"/>
      <c r="O344" s="1" t="s">
        <v>152</v>
      </c>
      <c r="P344" s="1" t="s">
        <v>1</v>
      </c>
      <c r="Q344" s="2">
        <v>23132.84</v>
      </c>
      <c r="R344" s="1"/>
      <c r="S344" s="1" t="s">
        <v>828</v>
      </c>
      <c r="T344" s="1"/>
      <c r="U344" s="1"/>
      <c r="V344" s="1" t="s">
        <v>152</v>
      </c>
      <c r="W344" s="1" t="s">
        <v>826</v>
      </c>
      <c r="X344" s="1" t="s">
        <v>149</v>
      </c>
      <c r="Y344" s="1"/>
      <c r="Z344" s="1"/>
      <c r="AA344" s="1"/>
      <c r="AB344" s="1"/>
      <c r="AC344" s="1" t="s">
        <v>49</v>
      </c>
      <c r="AD344" s="1"/>
      <c r="AE344" s="1" t="s">
        <v>156</v>
      </c>
      <c r="AF344" s="1" t="s">
        <v>930</v>
      </c>
    </row>
    <row r="345" spans="1:32" ht="45" x14ac:dyDescent="0.25">
      <c r="A345" s="1" t="s">
        <v>200</v>
      </c>
      <c r="B345" s="1" t="s">
        <v>155</v>
      </c>
      <c r="C345" s="1" t="s">
        <v>149</v>
      </c>
      <c r="D345" s="1" t="s">
        <v>872</v>
      </c>
      <c r="E345" s="1" t="s">
        <v>817</v>
      </c>
      <c r="F345" s="1"/>
      <c r="G345" s="1" t="s">
        <v>10</v>
      </c>
      <c r="H345" s="1" t="str">
        <f>VLOOKUP(G345,'SC to SCH'!$1:$1048576,2,FALSE)</f>
        <v>Fringe Benefits Allocated</v>
      </c>
      <c r="I345" s="1"/>
      <c r="J345" s="1" t="s">
        <v>874</v>
      </c>
      <c r="K345" s="62">
        <v>43708</v>
      </c>
      <c r="L345" s="1"/>
      <c r="M345" s="1" t="s">
        <v>201</v>
      </c>
      <c r="N345" s="1"/>
      <c r="O345" s="1" t="s">
        <v>152</v>
      </c>
      <c r="P345" s="1" t="s">
        <v>1</v>
      </c>
      <c r="Q345" s="2">
        <v>13703.98</v>
      </c>
      <c r="R345" s="1"/>
      <c r="S345" s="1" t="s">
        <v>828</v>
      </c>
      <c r="T345" s="1"/>
      <c r="U345" s="1"/>
      <c r="V345" s="1" t="s">
        <v>152</v>
      </c>
      <c r="W345" s="1" t="s">
        <v>872</v>
      </c>
      <c r="X345" s="1" t="s">
        <v>149</v>
      </c>
      <c r="Y345" s="1"/>
      <c r="Z345" s="1"/>
      <c r="AA345" s="1"/>
      <c r="AB345" s="1"/>
      <c r="AC345" s="1" t="s">
        <v>10</v>
      </c>
      <c r="AD345" s="1"/>
      <c r="AE345" s="1" t="s">
        <v>155</v>
      </c>
      <c r="AF345" s="1" t="s">
        <v>931</v>
      </c>
    </row>
    <row r="346" spans="1:32" ht="45" x14ac:dyDescent="0.25">
      <c r="A346" s="1" t="s">
        <v>200</v>
      </c>
      <c r="B346" s="1" t="s">
        <v>156</v>
      </c>
      <c r="C346" s="1" t="s">
        <v>149</v>
      </c>
      <c r="D346" s="1" t="s">
        <v>872</v>
      </c>
      <c r="E346" s="1" t="s">
        <v>817</v>
      </c>
      <c r="F346" s="1"/>
      <c r="G346" s="1" t="s">
        <v>49</v>
      </c>
      <c r="H346" s="1" t="str">
        <f>VLOOKUP(G346,'SC to SCH'!$1:$1048576,2,FALSE)</f>
        <v>FT Staff</v>
      </c>
      <c r="I346" s="1"/>
      <c r="J346" s="1" t="s">
        <v>875</v>
      </c>
      <c r="K346" s="62">
        <v>43708</v>
      </c>
      <c r="L346" s="1"/>
      <c r="M346" s="1" t="s">
        <v>201</v>
      </c>
      <c r="N346" s="1"/>
      <c r="O346" s="1" t="s">
        <v>152</v>
      </c>
      <c r="P346" s="1" t="s">
        <v>1</v>
      </c>
      <c r="Q346" s="2">
        <v>37023.33</v>
      </c>
      <c r="R346" s="1"/>
      <c r="S346" s="1" t="s">
        <v>828</v>
      </c>
      <c r="T346" s="1"/>
      <c r="U346" s="1"/>
      <c r="V346" s="1" t="s">
        <v>152</v>
      </c>
      <c r="W346" s="1" t="s">
        <v>872</v>
      </c>
      <c r="X346" s="1" t="s">
        <v>149</v>
      </c>
      <c r="Y346" s="1"/>
      <c r="Z346" s="1"/>
      <c r="AA346" s="1"/>
      <c r="AB346" s="1"/>
      <c r="AC346" s="1" t="s">
        <v>49</v>
      </c>
      <c r="AD346" s="1"/>
      <c r="AE346" s="1" t="s">
        <v>156</v>
      </c>
      <c r="AF346" s="1" t="s">
        <v>931</v>
      </c>
    </row>
    <row r="347" spans="1:32" ht="45" x14ac:dyDescent="0.25">
      <c r="A347" s="1" t="s">
        <v>200</v>
      </c>
      <c r="B347" s="1" t="s">
        <v>156</v>
      </c>
      <c r="C347" s="1" t="s">
        <v>149</v>
      </c>
      <c r="D347" s="1" t="s">
        <v>872</v>
      </c>
      <c r="E347" s="1" t="s">
        <v>817</v>
      </c>
      <c r="F347" s="1"/>
      <c r="G347" s="1" t="s">
        <v>48</v>
      </c>
      <c r="H347" s="1" t="str">
        <f>VLOOKUP(G347,'SC to SCH'!$1:$1048576,2,FALSE)</f>
        <v>FT Staff</v>
      </c>
      <c r="I347" s="1"/>
      <c r="J347" s="1" t="s">
        <v>918</v>
      </c>
      <c r="K347" s="62">
        <v>43708</v>
      </c>
      <c r="L347" s="1"/>
      <c r="M347" s="1" t="s">
        <v>201</v>
      </c>
      <c r="N347" s="1"/>
      <c r="O347" s="1" t="s">
        <v>152</v>
      </c>
      <c r="P347" s="1" t="s">
        <v>1</v>
      </c>
      <c r="Q347" s="2">
        <v>4191.67</v>
      </c>
      <c r="R347" s="1"/>
      <c r="S347" s="1" t="s">
        <v>828</v>
      </c>
      <c r="T347" s="1"/>
      <c r="U347" s="1"/>
      <c r="V347" s="1" t="s">
        <v>152</v>
      </c>
      <c r="W347" s="1" t="s">
        <v>872</v>
      </c>
      <c r="X347" s="1" t="s">
        <v>149</v>
      </c>
      <c r="Y347" s="1"/>
      <c r="Z347" s="1"/>
      <c r="AA347" s="1"/>
      <c r="AB347" s="1"/>
      <c r="AC347" s="1" t="s">
        <v>48</v>
      </c>
      <c r="AD347" s="1"/>
      <c r="AE347" s="1" t="s">
        <v>156</v>
      </c>
      <c r="AF347" s="1" t="s">
        <v>931</v>
      </c>
    </row>
    <row r="348" spans="1:32" ht="45" x14ac:dyDescent="0.25">
      <c r="A348" s="1" t="s">
        <v>200</v>
      </c>
      <c r="B348" s="1" t="s">
        <v>155</v>
      </c>
      <c r="C348" s="1" t="s">
        <v>149</v>
      </c>
      <c r="D348" s="1" t="s">
        <v>826</v>
      </c>
      <c r="E348" s="1" t="s">
        <v>817</v>
      </c>
      <c r="F348" s="1"/>
      <c r="G348" s="1" t="s">
        <v>10</v>
      </c>
      <c r="H348" s="1" t="str">
        <f>VLOOKUP(G348,'SC to SCH'!$1:$1048576,2,FALSE)</f>
        <v>Fringe Benefits Allocated</v>
      </c>
      <c r="I348" s="1"/>
      <c r="J348" s="1" t="s">
        <v>830</v>
      </c>
      <c r="K348" s="62">
        <v>43708</v>
      </c>
      <c r="L348" s="1"/>
      <c r="M348" s="1" t="s">
        <v>201</v>
      </c>
      <c r="N348" s="1"/>
      <c r="O348" s="1" t="s">
        <v>152</v>
      </c>
      <c r="P348" s="1" t="s">
        <v>1</v>
      </c>
      <c r="Q348" s="2">
        <v>8049.92</v>
      </c>
      <c r="R348" s="1"/>
      <c r="S348" s="1" t="s">
        <v>828</v>
      </c>
      <c r="T348" s="1"/>
      <c r="U348" s="1"/>
      <c r="V348" s="1" t="s">
        <v>152</v>
      </c>
      <c r="W348" s="1" t="s">
        <v>826</v>
      </c>
      <c r="X348" s="1" t="s">
        <v>149</v>
      </c>
      <c r="Y348" s="1"/>
      <c r="Z348" s="1"/>
      <c r="AA348" s="1"/>
      <c r="AB348" s="1"/>
      <c r="AC348" s="1" t="s">
        <v>10</v>
      </c>
      <c r="AD348" s="1"/>
      <c r="AE348" s="1" t="s">
        <v>155</v>
      </c>
      <c r="AF348" s="1" t="s">
        <v>931</v>
      </c>
    </row>
    <row r="349" spans="1:32" ht="45" x14ac:dyDescent="0.25">
      <c r="A349" s="1" t="s">
        <v>200</v>
      </c>
      <c r="B349" s="1" t="s">
        <v>156</v>
      </c>
      <c r="C349" s="1" t="s">
        <v>149</v>
      </c>
      <c r="D349" s="1" t="s">
        <v>826</v>
      </c>
      <c r="E349" s="1" t="s">
        <v>817</v>
      </c>
      <c r="F349" s="1"/>
      <c r="G349" s="1" t="s">
        <v>240</v>
      </c>
      <c r="H349" s="1" t="str">
        <f>VLOOKUP(G349,'SC to SCH'!$1:$1048576,2,FALSE)</f>
        <v>PT Staff</v>
      </c>
      <c r="I349" s="1"/>
      <c r="J349" s="1" t="s">
        <v>831</v>
      </c>
      <c r="K349" s="62">
        <v>43708</v>
      </c>
      <c r="L349" s="1"/>
      <c r="M349" s="1" t="s">
        <v>201</v>
      </c>
      <c r="N349" s="1"/>
      <c r="O349" s="1" t="s">
        <v>152</v>
      </c>
      <c r="P349" s="1" t="s">
        <v>1</v>
      </c>
      <c r="Q349" s="2">
        <v>2274.67</v>
      </c>
      <c r="R349" s="1"/>
      <c r="S349" s="1" t="s">
        <v>828</v>
      </c>
      <c r="T349" s="1"/>
      <c r="U349" s="1"/>
      <c r="V349" s="1" t="s">
        <v>152</v>
      </c>
      <c r="W349" s="1" t="s">
        <v>826</v>
      </c>
      <c r="X349" s="1" t="s">
        <v>149</v>
      </c>
      <c r="Y349" s="1"/>
      <c r="Z349" s="1"/>
      <c r="AA349" s="1"/>
      <c r="AB349" s="1"/>
      <c r="AC349" s="1" t="s">
        <v>240</v>
      </c>
      <c r="AD349" s="1"/>
      <c r="AE349" s="1" t="s">
        <v>156</v>
      </c>
      <c r="AF349" s="1" t="s">
        <v>931</v>
      </c>
    </row>
    <row r="350" spans="1:32" ht="45" x14ac:dyDescent="0.25">
      <c r="A350" s="1" t="s">
        <v>200</v>
      </c>
      <c r="B350" s="1" t="s">
        <v>156</v>
      </c>
      <c r="C350" s="1" t="s">
        <v>149</v>
      </c>
      <c r="D350" s="1" t="s">
        <v>826</v>
      </c>
      <c r="E350" s="1" t="s">
        <v>817</v>
      </c>
      <c r="F350" s="1"/>
      <c r="G350" s="1" t="s">
        <v>49</v>
      </c>
      <c r="H350" s="1" t="str">
        <f>VLOOKUP(G350,'SC to SCH'!$1:$1048576,2,FALSE)</f>
        <v>FT Staff</v>
      </c>
      <c r="I350" s="1"/>
      <c r="J350" s="1" t="s">
        <v>832</v>
      </c>
      <c r="K350" s="62">
        <v>43708</v>
      </c>
      <c r="L350" s="1"/>
      <c r="M350" s="1" t="s">
        <v>201</v>
      </c>
      <c r="N350" s="1"/>
      <c r="O350" s="1" t="s">
        <v>152</v>
      </c>
      <c r="P350" s="1" t="s">
        <v>1</v>
      </c>
      <c r="Q350" s="2">
        <v>23132.84</v>
      </c>
      <c r="R350" s="1"/>
      <c r="S350" s="1" t="s">
        <v>828</v>
      </c>
      <c r="T350" s="1"/>
      <c r="U350" s="1"/>
      <c r="V350" s="1" t="s">
        <v>152</v>
      </c>
      <c r="W350" s="1" t="s">
        <v>826</v>
      </c>
      <c r="X350" s="1" t="s">
        <v>149</v>
      </c>
      <c r="Y350" s="1"/>
      <c r="Z350" s="1"/>
      <c r="AA350" s="1"/>
      <c r="AB350" s="1"/>
      <c r="AC350" s="1" t="s">
        <v>49</v>
      </c>
      <c r="AD350" s="1"/>
      <c r="AE350" s="1" t="s">
        <v>156</v>
      </c>
      <c r="AF350" s="1" t="s">
        <v>931</v>
      </c>
    </row>
    <row r="351" spans="1:32" ht="45" x14ac:dyDescent="0.25">
      <c r="A351" s="1" t="s">
        <v>200</v>
      </c>
      <c r="B351" s="1" t="s">
        <v>155</v>
      </c>
      <c r="C351" s="1" t="s">
        <v>149</v>
      </c>
      <c r="D351" s="1" t="s">
        <v>833</v>
      </c>
      <c r="E351" s="1" t="s">
        <v>817</v>
      </c>
      <c r="F351" s="1"/>
      <c r="G351" s="1" t="s">
        <v>10</v>
      </c>
      <c r="H351" s="1" t="str">
        <f>VLOOKUP(G351,'SC to SCH'!$1:$1048576,2,FALSE)</f>
        <v>Fringe Benefits Allocated</v>
      </c>
      <c r="I351" s="1"/>
      <c r="J351" s="1" t="s">
        <v>835</v>
      </c>
      <c r="K351" s="62">
        <v>43708</v>
      </c>
      <c r="L351" s="1"/>
      <c r="M351" s="1" t="s">
        <v>201</v>
      </c>
      <c r="N351" s="1"/>
      <c r="O351" s="1" t="s">
        <v>152</v>
      </c>
      <c r="P351" s="1" t="s">
        <v>1</v>
      </c>
      <c r="Q351" s="2">
        <v>11060.11</v>
      </c>
      <c r="R351" s="1"/>
      <c r="S351" s="1" t="s">
        <v>828</v>
      </c>
      <c r="T351" s="1"/>
      <c r="U351" s="1"/>
      <c r="V351" s="1" t="s">
        <v>152</v>
      </c>
      <c r="W351" s="1" t="s">
        <v>833</v>
      </c>
      <c r="X351" s="1" t="s">
        <v>149</v>
      </c>
      <c r="Y351" s="1"/>
      <c r="Z351" s="1"/>
      <c r="AA351" s="1"/>
      <c r="AB351" s="1"/>
      <c r="AC351" s="1" t="s">
        <v>10</v>
      </c>
      <c r="AD351" s="1"/>
      <c r="AE351" s="1" t="s">
        <v>155</v>
      </c>
      <c r="AF351" s="1" t="s">
        <v>931</v>
      </c>
    </row>
    <row r="352" spans="1:32" ht="45" x14ac:dyDescent="0.25">
      <c r="A352" s="1" t="s">
        <v>200</v>
      </c>
      <c r="B352" s="1" t="s">
        <v>156</v>
      </c>
      <c r="C352" s="1" t="s">
        <v>149</v>
      </c>
      <c r="D352" s="1" t="s">
        <v>833</v>
      </c>
      <c r="E352" s="1" t="s">
        <v>817</v>
      </c>
      <c r="F352" s="1"/>
      <c r="G352" s="1" t="s">
        <v>49</v>
      </c>
      <c r="H352" s="1" t="str">
        <f>VLOOKUP(G352,'SC to SCH'!$1:$1048576,2,FALSE)</f>
        <v>FT Staff</v>
      </c>
      <c r="I352" s="1"/>
      <c r="J352" s="1" t="s">
        <v>836</v>
      </c>
      <c r="K352" s="62">
        <v>43708</v>
      </c>
      <c r="L352" s="1"/>
      <c r="M352" s="1" t="s">
        <v>201</v>
      </c>
      <c r="N352" s="1"/>
      <c r="O352" s="1" t="s">
        <v>152</v>
      </c>
      <c r="P352" s="1" t="s">
        <v>1</v>
      </c>
      <c r="Q352" s="2">
        <v>33263.5</v>
      </c>
      <c r="R352" s="1"/>
      <c r="S352" s="1" t="s">
        <v>828</v>
      </c>
      <c r="T352" s="1"/>
      <c r="U352" s="1"/>
      <c r="V352" s="1" t="s">
        <v>152</v>
      </c>
      <c r="W352" s="1" t="s">
        <v>833</v>
      </c>
      <c r="X352" s="1" t="s">
        <v>149</v>
      </c>
      <c r="Y352" s="1"/>
      <c r="Z352" s="1"/>
      <c r="AA352" s="1"/>
      <c r="AB352" s="1"/>
      <c r="AC352" s="1" t="s">
        <v>49</v>
      </c>
      <c r="AD352" s="1"/>
      <c r="AE352" s="1" t="s">
        <v>156</v>
      </c>
      <c r="AF352" s="1" t="s">
        <v>931</v>
      </c>
    </row>
    <row r="353" spans="1:32" ht="45" x14ac:dyDescent="0.25">
      <c r="A353" s="1" t="s">
        <v>200</v>
      </c>
      <c r="B353" s="1" t="s">
        <v>816</v>
      </c>
      <c r="C353" s="1" t="s">
        <v>149</v>
      </c>
      <c r="D353" s="1" t="s">
        <v>838</v>
      </c>
      <c r="E353" s="1" t="s">
        <v>817</v>
      </c>
      <c r="F353" s="1"/>
      <c r="G353" s="1"/>
      <c r="H353" s="1" t="s">
        <v>21</v>
      </c>
      <c r="I353" s="1" t="s">
        <v>839</v>
      </c>
      <c r="J353" s="1" t="s">
        <v>840</v>
      </c>
      <c r="K353" s="62">
        <v>43708</v>
      </c>
      <c r="L353" s="1"/>
      <c r="M353" s="1" t="s">
        <v>201</v>
      </c>
      <c r="N353" s="1"/>
      <c r="O353" s="1" t="s">
        <v>152</v>
      </c>
      <c r="P353" s="1" t="s">
        <v>1</v>
      </c>
      <c r="Q353" s="2">
        <v>-18849.25</v>
      </c>
      <c r="R353" s="1"/>
      <c r="S353" s="1" t="s">
        <v>828</v>
      </c>
      <c r="T353" s="1"/>
      <c r="U353" s="1"/>
      <c r="V353" s="1" t="s">
        <v>152</v>
      </c>
      <c r="W353" s="1" t="s">
        <v>838</v>
      </c>
      <c r="X353" s="1" t="s">
        <v>149</v>
      </c>
      <c r="Y353" s="1"/>
      <c r="Z353" s="1"/>
      <c r="AA353" s="1"/>
      <c r="AB353" s="1"/>
      <c r="AC353" s="1"/>
      <c r="AD353" s="1" t="s">
        <v>839</v>
      </c>
      <c r="AE353" s="1" t="s">
        <v>816</v>
      </c>
      <c r="AF353" s="1" t="s">
        <v>931</v>
      </c>
    </row>
    <row r="354" spans="1:32" ht="45" x14ac:dyDescent="0.25">
      <c r="A354" s="1" t="s">
        <v>200</v>
      </c>
      <c r="B354" s="1" t="s">
        <v>169</v>
      </c>
      <c r="C354" s="1" t="s">
        <v>149</v>
      </c>
      <c r="D354" s="1" t="s">
        <v>838</v>
      </c>
      <c r="E354" s="1" t="s">
        <v>817</v>
      </c>
      <c r="F354" s="1"/>
      <c r="G354" s="1" t="s">
        <v>173</v>
      </c>
      <c r="H354" s="1" t="str">
        <f>VLOOKUP(G354,'SC to SCH'!$1:$1048576,2,FALSE)</f>
        <v>Supplies</v>
      </c>
      <c r="I354" s="1"/>
      <c r="J354" s="1" t="s">
        <v>843</v>
      </c>
      <c r="K354" s="62">
        <v>43708</v>
      </c>
      <c r="L354" s="1"/>
      <c r="M354" s="1" t="s">
        <v>201</v>
      </c>
      <c r="N354" s="1"/>
      <c r="O354" s="1" t="s">
        <v>152</v>
      </c>
      <c r="P354" s="1" t="s">
        <v>1</v>
      </c>
      <c r="Q354" s="2">
        <v>23.75</v>
      </c>
      <c r="R354" s="1"/>
      <c r="S354" s="1" t="s">
        <v>828</v>
      </c>
      <c r="T354" s="1"/>
      <c r="U354" s="1"/>
      <c r="V354" s="1" t="s">
        <v>152</v>
      </c>
      <c r="W354" s="1" t="s">
        <v>838</v>
      </c>
      <c r="X354" s="1" t="s">
        <v>149</v>
      </c>
      <c r="Y354" s="1"/>
      <c r="Z354" s="1"/>
      <c r="AA354" s="1"/>
      <c r="AB354" s="1"/>
      <c r="AC354" s="1" t="s">
        <v>173</v>
      </c>
      <c r="AD354" s="1"/>
      <c r="AE354" s="1" t="s">
        <v>169</v>
      </c>
      <c r="AF354" s="1" t="s">
        <v>931</v>
      </c>
    </row>
    <row r="355" spans="1:32" ht="45" x14ac:dyDescent="0.25">
      <c r="A355" s="1" t="s">
        <v>200</v>
      </c>
      <c r="B355" s="1" t="s">
        <v>153</v>
      </c>
      <c r="C355" s="1" t="s">
        <v>149</v>
      </c>
      <c r="D355" s="1" t="s">
        <v>838</v>
      </c>
      <c r="E355" s="1" t="s">
        <v>817</v>
      </c>
      <c r="F355" s="1"/>
      <c r="G355" s="1" t="s">
        <v>154</v>
      </c>
      <c r="H355" s="1" t="str">
        <f>VLOOKUP(G355,'SC to SCH'!$1:$1048576,2,FALSE)</f>
        <v>Printing and Duplicating</v>
      </c>
      <c r="I355" s="1"/>
      <c r="J355" s="1" t="s">
        <v>844</v>
      </c>
      <c r="K355" s="62">
        <v>43708</v>
      </c>
      <c r="L355" s="1"/>
      <c r="M355" s="1" t="s">
        <v>201</v>
      </c>
      <c r="N355" s="1"/>
      <c r="O355" s="1" t="s">
        <v>152</v>
      </c>
      <c r="P355" s="1" t="s">
        <v>1</v>
      </c>
      <c r="Q355" s="2">
        <v>784.06</v>
      </c>
      <c r="R355" s="1"/>
      <c r="S355" s="1" t="s">
        <v>828</v>
      </c>
      <c r="T355" s="1"/>
      <c r="U355" s="1"/>
      <c r="V355" s="1" t="s">
        <v>152</v>
      </c>
      <c r="W355" s="1" t="s">
        <v>838</v>
      </c>
      <c r="X355" s="1" t="s">
        <v>149</v>
      </c>
      <c r="Y355" s="1"/>
      <c r="Z355" s="1"/>
      <c r="AA355" s="1"/>
      <c r="AB355" s="1"/>
      <c r="AC355" s="1" t="s">
        <v>154</v>
      </c>
      <c r="AD355" s="1"/>
      <c r="AE355" s="1" t="s">
        <v>153</v>
      </c>
      <c r="AF355" s="1" t="s">
        <v>931</v>
      </c>
    </row>
    <row r="356" spans="1:32" ht="45" x14ac:dyDescent="0.25">
      <c r="A356" s="1" t="s">
        <v>200</v>
      </c>
      <c r="B356" s="1" t="s">
        <v>153</v>
      </c>
      <c r="C356" s="1" t="s">
        <v>149</v>
      </c>
      <c r="D356" s="1" t="s">
        <v>838</v>
      </c>
      <c r="E356" s="1" t="s">
        <v>817</v>
      </c>
      <c r="F356" s="1"/>
      <c r="G356" s="1" t="s">
        <v>167</v>
      </c>
      <c r="H356" s="1" t="str">
        <f>VLOOKUP(G356,'SC to SCH'!$1:$1048576,2,FALSE)</f>
        <v>Printing and Duplicating</v>
      </c>
      <c r="I356" s="1"/>
      <c r="J356" s="1" t="s">
        <v>932</v>
      </c>
      <c r="K356" s="62">
        <v>43708</v>
      </c>
      <c r="L356" s="1"/>
      <c r="M356" s="1" t="s">
        <v>201</v>
      </c>
      <c r="N356" s="1"/>
      <c r="O356" s="1" t="s">
        <v>152</v>
      </c>
      <c r="P356" s="1" t="s">
        <v>1</v>
      </c>
      <c r="Q356" s="2">
        <v>33</v>
      </c>
      <c r="R356" s="1"/>
      <c r="S356" s="1" t="s">
        <v>828</v>
      </c>
      <c r="T356" s="1"/>
      <c r="U356" s="1"/>
      <c r="V356" s="1" t="s">
        <v>152</v>
      </c>
      <c r="W356" s="1" t="s">
        <v>838</v>
      </c>
      <c r="X356" s="1" t="s">
        <v>149</v>
      </c>
      <c r="Y356" s="1"/>
      <c r="Z356" s="1"/>
      <c r="AA356" s="1"/>
      <c r="AB356" s="1"/>
      <c r="AC356" s="1" t="s">
        <v>167</v>
      </c>
      <c r="AD356" s="1"/>
      <c r="AE356" s="1" t="s">
        <v>153</v>
      </c>
      <c r="AF356" s="1" t="s">
        <v>931</v>
      </c>
    </row>
    <row r="357" spans="1:32" ht="45" x14ac:dyDescent="0.25">
      <c r="A357" s="1" t="s">
        <v>200</v>
      </c>
      <c r="B357" s="1" t="s">
        <v>163</v>
      </c>
      <c r="C357" s="1" t="s">
        <v>149</v>
      </c>
      <c r="D357" s="1" t="s">
        <v>838</v>
      </c>
      <c r="E357" s="1" t="s">
        <v>817</v>
      </c>
      <c r="F357" s="1"/>
      <c r="G357" s="1" t="s">
        <v>190</v>
      </c>
      <c r="H357" s="1" t="str">
        <f>VLOOKUP(G357,'SC to SCH'!$1:$1048576,2,FALSE)</f>
        <v>Domestic Travel</v>
      </c>
      <c r="I357" s="1"/>
      <c r="J357" s="1" t="s">
        <v>890</v>
      </c>
      <c r="K357" s="62">
        <v>43708</v>
      </c>
      <c r="L357" s="1"/>
      <c r="M357" s="1" t="s">
        <v>201</v>
      </c>
      <c r="N357" s="1"/>
      <c r="O357" s="1" t="s">
        <v>152</v>
      </c>
      <c r="P357" s="1" t="s">
        <v>1</v>
      </c>
      <c r="Q357" s="2">
        <v>108.13</v>
      </c>
      <c r="R357" s="1"/>
      <c r="S357" s="1" t="s">
        <v>828</v>
      </c>
      <c r="T357" s="1"/>
      <c r="U357" s="1"/>
      <c r="V357" s="1" t="s">
        <v>152</v>
      </c>
      <c r="W357" s="1" t="s">
        <v>838</v>
      </c>
      <c r="X357" s="1" t="s">
        <v>149</v>
      </c>
      <c r="Y357" s="1"/>
      <c r="Z357" s="1"/>
      <c r="AA357" s="1"/>
      <c r="AB357" s="1"/>
      <c r="AC357" s="1" t="s">
        <v>190</v>
      </c>
      <c r="AD357" s="1"/>
      <c r="AE357" s="1" t="s">
        <v>163</v>
      </c>
      <c r="AF357" s="1" t="s">
        <v>931</v>
      </c>
    </row>
    <row r="358" spans="1:32" ht="45" x14ac:dyDescent="0.25">
      <c r="A358" s="1" t="s">
        <v>200</v>
      </c>
      <c r="B358" s="1" t="s">
        <v>163</v>
      </c>
      <c r="C358" s="1" t="s">
        <v>149</v>
      </c>
      <c r="D358" s="1" t="s">
        <v>838</v>
      </c>
      <c r="E358" s="1" t="s">
        <v>817</v>
      </c>
      <c r="F358" s="1"/>
      <c r="G358" s="1" t="s">
        <v>190</v>
      </c>
      <c r="H358" s="1" t="str">
        <f>VLOOKUP(G358,'SC to SCH'!$1:$1048576,2,FALSE)</f>
        <v>Domestic Travel</v>
      </c>
      <c r="I358" s="1"/>
      <c r="J358" s="1" t="s">
        <v>933</v>
      </c>
      <c r="K358" s="62">
        <v>43708</v>
      </c>
      <c r="L358" s="1"/>
      <c r="M358" s="1" t="s">
        <v>201</v>
      </c>
      <c r="N358" s="1"/>
      <c r="O358" s="1" t="s">
        <v>152</v>
      </c>
      <c r="P358" s="1" t="s">
        <v>1</v>
      </c>
      <c r="Q358" s="2">
        <v>92.1</v>
      </c>
      <c r="R358" s="1"/>
      <c r="S358" s="1" t="s">
        <v>828</v>
      </c>
      <c r="T358" s="1"/>
      <c r="U358" s="1"/>
      <c r="V358" s="1" t="s">
        <v>152</v>
      </c>
      <c r="W358" s="1" t="s">
        <v>838</v>
      </c>
      <c r="X358" s="1" t="s">
        <v>149</v>
      </c>
      <c r="Y358" s="1"/>
      <c r="Z358" s="1"/>
      <c r="AA358" s="1"/>
      <c r="AB358" s="1"/>
      <c r="AC358" s="1" t="s">
        <v>190</v>
      </c>
      <c r="AD358" s="1"/>
      <c r="AE358" s="1" t="s">
        <v>163</v>
      </c>
      <c r="AF358" s="1" t="s">
        <v>931</v>
      </c>
    </row>
    <row r="359" spans="1:32" ht="45" x14ac:dyDescent="0.25">
      <c r="A359" s="1" t="s">
        <v>200</v>
      </c>
      <c r="B359" s="1" t="s">
        <v>163</v>
      </c>
      <c r="C359" s="1" t="s">
        <v>149</v>
      </c>
      <c r="D359" s="1" t="s">
        <v>838</v>
      </c>
      <c r="E359" s="1" t="s">
        <v>817</v>
      </c>
      <c r="F359" s="1"/>
      <c r="G359" s="1" t="s">
        <v>191</v>
      </c>
      <c r="H359" s="1" t="str">
        <f>VLOOKUP(G359,'SC to SCH'!$1:$1048576,2,FALSE)</f>
        <v>Domestic Travel</v>
      </c>
      <c r="I359" s="1"/>
      <c r="J359" s="1" t="s">
        <v>894</v>
      </c>
      <c r="K359" s="62">
        <v>43708</v>
      </c>
      <c r="L359" s="1"/>
      <c r="M359" s="1" t="s">
        <v>201</v>
      </c>
      <c r="N359" s="1"/>
      <c r="O359" s="1" t="s">
        <v>152</v>
      </c>
      <c r="P359" s="1" t="s">
        <v>1</v>
      </c>
      <c r="Q359" s="2">
        <v>338.98</v>
      </c>
      <c r="R359" s="1"/>
      <c r="S359" s="1" t="s">
        <v>828</v>
      </c>
      <c r="T359" s="1"/>
      <c r="U359" s="1"/>
      <c r="V359" s="1" t="s">
        <v>152</v>
      </c>
      <c r="W359" s="1" t="s">
        <v>838</v>
      </c>
      <c r="X359" s="1" t="s">
        <v>149</v>
      </c>
      <c r="Y359" s="1"/>
      <c r="Z359" s="1"/>
      <c r="AA359" s="1"/>
      <c r="AB359" s="1"/>
      <c r="AC359" s="1" t="s">
        <v>191</v>
      </c>
      <c r="AD359" s="1"/>
      <c r="AE359" s="1" t="s">
        <v>163</v>
      </c>
      <c r="AF359" s="1" t="s">
        <v>931</v>
      </c>
    </row>
    <row r="360" spans="1:32" ht="45" x14ac:dyDescent="0.25">
      <c r="A360" s="1" t="s">
        <v>200</v>
      </c>
      <c r="B360" s="1" t="s">
        <v>163</v>
      </c>
      <c r="C360" s="1" t="s">
        <v>149</v>
      </c>
      <c r="D360" s="1" t="s">
        <v>838</v>
      </c>
      <c r="E360" s="1" t="s">
        <v>817</v>
      </c>
      <c r="F360" s="1"/>
      <c r="G360" s="1" t="s">
        <v>191</v>
      </c>
      <c r="H360" s="1" t="str">
        <f>VLOOKUP(G360,'SC to SCH'!$1:$1048576,2,FALSE)</f>
        <v>Domestic Travel</v>
      </c>
      <c r="I360" s="1"/>
      <c r="J360" s="1" t="s">
        <v>895</v>
      </c>
      <c r="K360" s="62">
        <v>43708</v>
      </c>
      <c r="L360" s="1"/>
      <c r="M360" s="1" t="s">
        <v>201</v>
      </c>
      <c r="N360" s="1"/>
      <c r="O360" s="1" t="s">
        <v>152</v>
      </c>
      <c r="P360" s="1" t="s">
        <v>1</v>
      </c>
      <c r="Q360" s="2">
        <v>338.26</v>
      </c>
      <c r="R360" s="1"/>
      <c r="S360" s="1" t="s">
        <v>828</v>
      </c>
      <c r="T360" s="1"/>
      <c r="U360" s="1"/>
      <c r="V360" s="1" t="s">
        <v>152</v>
      </c>
      <c r="W360" s="1" t="s">
        <v>838</v>
      </c>
      <c r="X360" s="1" t="s">
        <v>149</v>
      </c>
      <c r="Y360" s="1"/>
      <c r="Z360" s="1"/>
      <c r="AA360" s="1"/>
      <c r="AB360" s="1"/>
      <c r="AC360" s="1" t="s">
        <v>191</v>
      </c>
      <c r="AD360" s="1"/>
      <c r="AE360" s="1" t="s">
        <v>163</v>
      </c>
      <c r="AF360" s="1" t="s">
        <v>931</v>
      </c>
    </row>
    <row r="361" spans="1:32" ht="45" x14ac:dyDescent="0.25">
      <c r="A361" s="1" t="s">
        <v>200</v>
      </c>
      <c r="B361" s="1" t="s">
        <v>163</v>
      </c>
      <c r="C361" s="1" t="s">
        <v>149</v>
      </c>
      <c r="D361" s="1" t="s">
        <v>838</v>
      </c>
      <c r="E361" s="1" t="s">
        <v>817</v>
      </c>
      <c r="F361" s="1"/>
      <c r="G361" s="1" t="s">
        <v>183</v>
      </c>
      <c r="H361" s="1" t="str">
        <f>VLOOKUP(G361,'SC to SCH'!$1:$1048576,2,FALSE)</f>
        <v>Domestic Travel</v>
      </c>
      <c r="I361" s="1"/>
      <c r="J361" s="1" t="s">
        <v>934</v>
      </c>
      <c r="K361" s="62">
        <v>43708</v>
      </c>
      <c r="L361" s="1"/>
      <c r="M361" s="1" t="s">
        <v>201</v>
      </c>
      <c r="N361" s="1"/>
      <c r="O361" s="1" t="s">
        <v>152</v>
      </c>
      <c r="P361" s="1" t="s">
        <v>1</v>
      </c>
      <c r="Q361" s="2">
        <v>1737.42</v>
      </c>
      <c r="R361" s="1"/>
      <c r="S361" s="1" t="s">
        <v>828</v>
      </c>
      <c r="T361" s="1"/>
      <c r="U361" s="1"/>
      <c r="V361" s="1" t="s">
        <v>152</v>
      </c>
      <c r="W361" s="1" t="s">
        <v>838</v>
      </c>
      <c r="X361" s="1" t="s">
        <v>149</v>
      </c>
      <c r="Y361" s="1"/>
      <c r="Z361" s="1"/>
      <c r="AA361" s="1"/>
      <c r="AB361" s="1"/>
      <c r="AC361" s="1" t="s">
        <v>183</v>
      </c>
      <c r="AD361" s="1"/>
      <c r="AE361" s="1" t="s">
        <v>163</v>
      </c>
      <c r="AF361" s="1" t="s">
        <v>931</v>
      </c>
    </row>
    <row r="362" spans="1:32" ht="45" x14ac:dyDescent="0.25">
      <c r="A362" s="1" t="s">
        <v>200</v>
      </c>
      <c r="B362" s="1" t="s">
        <v>176</v>
      </c>
      <c r="C362" s="1" t="s">
        <v>149</v>
      </c>
      <c r="D362" s="1" t="s">
        <v>838</v>
      </c>
      <c r="E362" s="1" t="s">
        <v>817</v>
      </c>
      <c r="F362" s="1"/>
      <c r="G362" s="1" t="s">
        <v>182</v>
      </c>
      <c r="H362" s="1" t="str">
        <f>VLOOKUP(G362,'SC to SCH'!$1:$1048576,2,FALSE)</f>
        <v>Local Business</v>
      </c>
      <c r="I362" s="1"/>
      <c r="J362" s="1" t="s">
        <v>845</v>
      </c>
      <c r="K362" s="62">
        <v>43708</v>
      </c>
      <c r="L362" s="1"/>
      <c r="M362" s="1" t="s">
        <v>201</v>
      </c>
      <c r="N362" s="1"/>
      <c r="O362" s="1" t="s">
        <v>152</v>
      </c>
      <c r="P362" s="1" t="s">
        <v>1</v>
      </c>
      <c r="Q362" s="2">
        <v>718.78</v>
      </c>
      <c r="R362" s="1"/>
      <c r="S362" s="1" t="s">
        <v>828</v>
      </c>
      <c r="T362" s="1"/>
      <c r="U362" s="1"/>
      <c r="V362" s="1" t="s">
        <v>152</v>
      </c>
      <c r="W362" s="1" t="s">
        <v>838</v>
      </c>
      <c r="X362" s="1" t="s">
        <v>149</v>
      </c>
      <c r="Y362" s="1"/>
      <c r="Z362" s="1"/>
      <c r="AA362" s="1"/>
      <c r="AB362" s="1"/>
      <c r="AC362" s="1" t="s">
        <v>182</v>
      </c>
      <c r="AD362" s="1"/>
      <c r="AE362" s="1" t="s">
        <v>176</v>
      </c>
      <c r="AF362" s="1" t="s">
        <v>931</v>
      </c>
    </row>
    <row r="363" spans="1:32" ht="45" x14ac:dyDescent="0.25">
      <c r="A363" s="1" t="s">
        <v>200</v>
      </c>
      <c r="B363" s="1" t="s">
        <v>176</v>
      </c>
      <c r="C363" s="1" t="s">
        <v>149</v>
      </c>
      <c r="D363" s="1" t="s">
        <v>838</v>
      </c>
      <c r="E363" s="1" t="s">
        <v>817</v>
      </c>
      <c r="F363" s="1"/>
      <c r="G363" s="1" t="s">
        <v>182</v>
      </c>
      <c r="H363" s="1" t="str">
        <f>VLOOKUP(G363,'SC to SCH'!$1:$1048576,2,FALSE)</f>
        <v>Local Business</v>
      </c>
      <c r="I363" s="1"/>
      <c r="J363" s="1" t="s">
        <v>879</v>
      </c>
      <c r="K363" s="62">
        <v>43708</v>
      </c>
      <c r="L363" s="1"/>
      <c r="M363" s="1" t="s">
        <v>201</v>
      </c>
      <c r="N363" s="1"/>
      <c r="O363" s="1" t="s">
        <v>152</v>
      </c>
      <c r="P363" s="1" t="s">
        <v>1</v>
      </c>
      <c r="Q363" s="2">
        <v>41.68</v>
      </c>
      <c r="R363" s="1"/>
      <c r="S363" s="1" t="s">
        <v>828</v>
      </c>
      <c r="T363" s="1"/>
      <c r="U363" s="1"/>
      <c r="V363" s="1" t="s">
        <v>152</v>
      </c>
      <c r="W363" s="1" t="s">
        <v>838</v>
      </c>
      <c r="X363" s="1" t="s">
        <v>149</v>
      </c>
      <c r="Y363" s="1"/>
      <c r="Z363" s="1"/>
      <c r="AA363" s="1"/>
      <c r="AB363" s="1"/>
      <c r="AC363" s="1" t="s">
        <v>182</v>
      </c>
      <c r="AD363" s="1"/>
      <c r="AE363" s="1" t="s">
        <v>176</v>
      </c>
      <c r="AF363" s="1" t="s">
        <v>931</v>
      </c>
    </row>
    <row r="364" spans="1:32" ht="45" x14ac:dyDescent="0.25">
      <c r="A364" s="1" t="s">
        <v>200</v>
      </c>
      <c r="B364" s="1" t="s">
        <v>228</v>
      </c>
      <c r="C364" s="1" t="s">
        <v>149</v>
      </c>
      <c r="D364" s="1" t="s">
        <v>838</v>
      </c>
      <c r="E364" s="1" t="s">
        <v>817</v>
      </c>
      <c r="F364" s="1"/>
      <c r="G364" s="1" t="s">
        <v>385</v>
      </c>
      <c r="H364" s="1" t="str">
        <f>VLOOKUP(G364,'SC to SCH'!$1:$1048576,2,FALSE)</f>
        <v>Books,Subscriptions,Periodicals</v>
      </c>
      <c r="I364" s="1"/>
      <c r="J364" s="1" t="s">
        <v>846</v>
      </c>
      <c r="K364" s="62">
        <v>43708</v>
      </c>
      <c r="L364" s="1"/>
      <c r="M364" s="1" t="s">
        <v>201</v>
      </c>
      <c r="N364" s="1"/>
      <c r="O364" s="1" t="s">
        <v>152</v>
      </c>
      <c r="P364" s="1" t="s">
        <v>1</v>
      </c>
      <c r="Q364" s="2">
        <v>15.6</v>
      </c>
      <c r="R364" s="1"/>
      <c r="S364" s="1" t="s">
        <v>828</v>
      </c>
      <c r="T364" s="1"/>
      <c r="U364" s="1"/>
      <c r="V364" s="1" t="s">
        <v>152</v>
      </c>
      <c r="W364" s="1" t="s">
        <v>838</v>
      </c>
      <c r="X364" s="1" t="s">
        <v>149</v>
      </c>
      <c r="Y364" s="1"/>
      <c r="Z364" s="1"/>
      <c r="AA364" s="1"/>
      <c r="AB364" s="1"/>
      <c r="AC364" s="1" t="s">
        <v>385</v>
      </c>
      <c r="AD364" s="1"/>
      <c r="AE364" s="1" t="s">
        <v>228</v>
      </c>
      <c r="AF364" s="1" t="s">
        <v>931</v>
      </c>
    </row>
    <row r="365" spans="1:32" ht="45" x14ac:dyDescent="0.25">
      <c r="A365" s="1" t="s">
        <v>200</v>
      </c>
      <c r="B365" s="1" t="s">
        <v>155</v>
      </c>
      <c r="C365" s="1" t="s">
        <v>149</v>
      </c>
      <c r="D365" s="1" t="s">
        <v>838</v>
      </c>
      <c r="E365" s="1" t="s">
        <v>817</v>
      </c>
      <c r="F365" s="1"/>
      <c r="G365" s="1" t="s">
        <v>10</v>
      </c>
      <c r="H365" s="1" t="str">
        <f>VLOOKUP(G365,'SC to SCH'!$1:$1048576,2,FALSE)</f>
        <v>Fringe Benefits Allocated</v>
      </c>
      <c r="I365" s="1"/>
      <c r="J365" s="1" t="s">
        <v>849</v>
      </c>
      <c r="K365" s="62">
        <v>43708</v>
      </c>
      <c r="L365" s="1"/>
      <c r="M365" s="1" t="s">
        <v>201</v>
      </c>
      <c r="N365" s="1"/>
      <c r="O365" s="1" t="s">
        <v>152</v>
      </c>
      <c r="P365" s="1" t="s">
        <v>1</v>
      </c>
      <c r="Q365" s="2">
        <v>15394.8</v>
      </c>
      <c r="R365" s="1"/>
      <c r="S365" s="1" t="s">
        <v>828</v>
      </c>
      <c r="T365" s="1"/>
      <c r="U365" s="1"/>
      <c r="V365" s="1" t="s">
        <v>152</v>
      </c>
      <c r="W365" s="1" t="s">
        <v>838</v>
      </c>
      <c r="X365" s="1" t="s">
        <v>149</v>
      </c>
      <c r="Y365" s="1"/>
      <c r="Z365" s="1"/>
      <c r="AA365" s="1"/>
      <c r="AB365" s="1"/>
      <c r="AC365" s="1" t="s">
        <v>10</v>
      </c>
      <c r="AD365" s="1"/>
      <c r="AE365" s="1" t="s">
        <v>155</v>
      </c>
      <c r="AF365" s="1" t="s">
        <v>931</v>
      </c>
    </row>
    <row r="366" spans="1:32" ht="45" x14ac:dyDescent="0.25">
      <c r="A366" s="1" t="s">
        <v>200</v>
      </c>
      <c r="B366" s="1" t="s">
        <v>156</v>
      </c>
      <c r="C366" s="1" t="s">
        <v>149</v>
      </c>
      <c r="D366" s="1" t="s">
        <v>838</v>
      </c>
      <c r="E366" s="1" t="s">
        <v>817</v>
      </c>
      <c r="F366" s="1"/>
      <c r="G366" s="1" t="s">
        <v>49</v>
      </c>
      <c r="H366" s="1" t="str">
        <f>VLOOKUP(G366,'SC to SCH'!$1:$1048576,2,FALSE)</f>
        <v>FT Staff</v>
      </c>
      <c r="I366" s="1"/>
      <c r="J366" s="1" t="s">
        <v>850</v>
      </c>
      <c r="K366" s="62">
        <v>43708</v>
      </c>
      <c r="L366" s="1"/>
      <c r="M366" s="1" t="s">
        <v>201</v>
      </c>
      <c r="N366" s="1"/>
      <c r="O366" s="1" t="s">
        <v>152</v>
      </c>
      <c r="P366" s="1" t="s">
        <v>1</v>
      </c>
      <c r="Q366" s="2">
        <v>45968.59</v>
      </c>
      <c r="R366" s="1"/>
      <c r="S366" s="1" t="s">
        <v>828</v>
      </c>
      <c r="T366" s="1"/>
      <c r="U366" s="1"/>
      <c r="V366" s="1" t="s">
        <v>152</v>
      </c>
      <c r="W366" s="1" t="s">
        <v>838</v>
      </c>
      <c r="X366" s="1" t="s">
        <v>149</v>
      </c>
      <c r="Y366" s="1"/>
      <c r="Z366" s="1"/>
      <c r="AA366" s="1"/>
      <c r="AB366" s="1"/>
      <c r="AC366" s="1" t="s">
        <v>49</v>
      </c>
      <c r="AD366" s="1"/>
      <c r="AE366" s="1" t="s">
        <v>156</v>
      </c>
      <c r="AF366" s="1" t="s">
        <v>931</v>
      </c>
    </row>
    <row r="367" spans="1:32" ht="45" x14ac:dyDescent="0.25">
      <c r="A367" s="1" t="s">
        <v>200</v>
      </c>
      <c r="B367" s="1" t="s">
        <v>156</v>
      </c>
      <c r="C367" s="1" t="s">
        <v>149</v>
      </c>
      <c r="D367" s="1" t="s">
        <v>838</v>
      </c>
      <c r="E367" s="1" t="s">
        <v>817</v>
      </c>
      <c r="F367" s="1"/>
      <c r="G367" s="1" t="s">
        <v>50</v>
      </c>
      <c r="H367" s="1" t="str">
        <f>VLOOKUP(G367,'SC to SCH'!$1:$1048576,2,FALSE)</f>
        <v>FT Staff</v>
      </c>
      <c r="I367" s="1"/>
      <c r="J367" s="1" t="s">
        <v>851</v>
      </c>
      <c r="K367" s="62">
        <v>43708</v>
      </c>
      <c r="L367" s="1"/>
      <c r="M367" s="1" t="s">
        <v>201</v>
      </c>
      <c r="N367" s="1"/>
      <c r="O367" s="1" t="s">
        <v>152</v>
      </c>
      <c r="P367" s="1" t="s">
        <v>1</v>
      </c>
      <c r="Q367" s="2">
        <v>700</v>
      </c>
      <c r="R367" s="1"/>
      <c r="S367" s="1" t="s">
        <v>828</v>
      </c>
      <c r="T367" s="1"/>
      <c r="U367" s="1"/>
      <c r="V367" s="1" t="s">
        <v>152</v>
      </c>
      <c r="W367" s="1" t="s">
        <v>838</v>
      </c>
      <c r="X367" s="1" t="s">
        <v>149</v>
      </c>
      <c r="Y367" s="1"/>
      <c r="Z367" s="1"/>
      <c r="AA367" s="1"/>
      <c r="AB367" s="1"/>
      <c r="AC367" s="1" t="s">
        <v>50</v>
      </c>
      <c r="AD367" s="1"/>
      <c r="AE367" s="1" t="s">
        <v>156</v>
      </c>
      <c r="AF367" s="1" t="s">
        <v>931</v>
      </c>
    </row>
    <row r="368" spans="1:32" ht="45" x14ac:dyDescent="0.25">
      <c r="A368" s="1" t="s">
        <v>200</v>
      </c>
      <c r="B368" s="1" t="s">
        <v>816</v>
      </c>
      <c r="C368" s="1" t="s">
        <v>149</v>
      </c>
      <c r="D368" s="1" t="s">
        <v>852</v>
      </c>
      <c r="E368" s="1" t="s">
        <v>817</v>
      </c>
      <c r="F368" s="1"/>
      <c r="G368" s="1"/>
      <c r="H368" s="1" t="s">
        <v>21</v>
      </c>
      <c r="I368" s="1" t="s">
        <v>818</v>
      </c>
      <c r="J368" s="1" t="s">
        <v>853</v>
      </c>
      <c r="K368" s="62">
        <v>43708</v>
      </c>
      <c r="L368" s="1"/>
      <c r="M368" s="1" t="s">
        <v>201</v>
      </c>
      <c r="N368" s="1"/>
      <c r="O368" s="1" t="s">
        <v>152</v>
      </c>
      <c r="P368" s="1" t="s">
        <v>1</v>
      </c>
      <c r="Q368" s="2">
        <v>-1500</v>
      </c>
      <c r="R368" s="1"/>
      <c r="S368" s="1" t="s">
        <v>828</v>
      </c>
      <c r="T368" s="1"/>
      <c r="U368" s="1"/>
      <c r="V368" s="1" t="s">
        <v>152</v>
      </c>
      <c r="W368" s="1" t="s">
        <v>852</v>
      </c>
      <c r="X368" s="1" t="s">
        <v>149</v>
      </c>
      <c r="Y368" s="1"/>
      <c r="Z368" s="1"/>
      <c r="AA368" s="1"/>
      <c r="AB368" s="1"/>
      <c r="AC368" s="1"/>
      <c r="AD368" s="1" t="s">
        <v>818</v>
      </c>
      <c r="AE368" s="1" t="s">
        <v>816</v>
      </c>
      <c r="AF368" s="1" t="s">
        <v>931</v>
      </c>
    </row>
    <row r="369" spans="1:32" ht="45" x14ac:dyDescent="0.25">
      <c r="A369" s="1" t="s">
        <v>200</v>
      </c>
      <c r="B369" s="1" t="s">
        <v>169</v>
      </c>
      <c r="C369" s="1" t="s">
        <v>149</v>
      </c>
      <c r="D369" s="1" t="s">
        <v>852</v>
      </c>
      <c r="E369" s="1" t="s">
        <v>817</v>
      </c>
      <c r="F369" s="1"/>
      <c r="G369" s="1" t="s">
        <v>170</v>
      </c>
      <c r="H369" s="1" t="str">
        <f>VLOOKUP(G369,'SC to SCH'!$1:$1048576,2,FALSE)</f>
        <v>Supplies</v>
      </c>
      <c r="I369" s="1"/>
      <c r="J369" s="1" t="s">
        <v>880</v>
      </c>
      <c r="K369" s="62">
        <v>43708</v>
      </c>
      <c r="L369" s="1"/>
      <c r="M369" s="1" t="s">
        <v>201</v>
      </c>
      <c r="N369" s="1"/>
      <c r="O369" s="1" t="s">
        <v>152</v>
      </c>
      <c r="P369" s="1" t="s">
        <v>1</v>
      </c>
      <c r="Q369" s="2">
        <v>44.61</v>
      </c>
      <c r="R369" s="1"/>
      <c r="S369" s="1" t="s">
        <v>828</v>
      </c>
      <c r="T369" s="1"/>
      <c r="U369" s="1"/>
      <c r="V369" s="1" t="s">
        <v>152</v>
      </c>
      <c r="W369" s="1" t="s">
        <v>852</v>
      </c>
      <c r="X369" s="1" t="s">
        <v>149</v>
      </c>
      <c r="Y369" s="1"/>
      <c r="Z369" s="1"/>
      <c r="AA369" s="1"/>
      <c r="AB369" s="1"/>
      <c r="AC369" s="1" t="s">
        <v>170</v>
      </c>
      <c r="AD369" s="1"/>
      <c r="AE369" s="1" t="s">
        <v>169</v>
      </c>
      <c r="AF369" s="1" t="s">
        <v>931</v>
      </c>
    </row>
    <row r="370" spans="1:32" ht="45" x14ac:dyDescent="0.25">
      <c r="A370" s="1" t="s">
        <v>200</v>
      </c>
      <c r="B370" s="1" t="s">
        <v>155</v>
      </c>
      <c r="C370" s="1" t="s">
        <v>149</v>
      </c>
      <c r="D370" s="1" t="s">
        <v>852</v>
      </c>
      <c r="E370" s="1" t="s">
        <v>817</v>
      </c>
      <c r="F370" s="1"/>
      <c r="G370" s="1" t="s">
        <v>10</v>
      </c>
      <c r="H370" s="1" t="str">
        <f>VLOOKUP(G370,'SC to SCH'!$1:$1048576,2,FALSE)</f>
        <v>Fringe Benefits Allocated</v>
      </c>
      <c r="I370" s="1"/>
      <c r="J370" s="1" t="s">
        <v>862</v>
      </c>
      <c r="K370" s="62">
        <v>43708</v>
      </c>
      <c r="L370" s="1"/>
      <c r="M370" s="1" t="s">
        <v>201</v>
      </c>
      <c r="N370" s="1"/>
      <c r="O370" s="1" t="s">
        <v>152</v>
      </c>
      <c r="P370" s="1" t="s">
        <v>1</v>
      </c>
      <c r="Q370" s="2">
        <v>12441.05</v>
      </c>
      <c r="R370" s="1"/>
      <c r="S370" s="1" t="s">
        <v>828</v>
      </c>
      <c r="T370" s="1"/>
      <c r="U370" s="1"/>
      <c r="V370" s="1" t="s">
        <v>152</v>
      </c>
      <c r="W370" s="1" t="s">
        <v>852</v>
      </c>
      <c r="X370" s="1" t="s">
        <v>149</v>
      </c>
      <c r="Y370" s="1"/>
      <c r="Z370" s="1"/>
      <c r="AA370" s="1"/>
      <c r="AB370" s="1"/>
      <c r="AC370" s="1" t="s">
        <v>10</v>
      </c>
      <c r="AD370" s="1"/>
      <c r="AE370" s="1" t="s">
        <v>155</v>
      </c>
      <c r="AF370" s="1" t="s">
        <v>931</v>
      </c>
    </row>
    <row r="371" spans="1:32" ht="45" x14ac:dyDescent="0.25">
      <c r="A371" s="1" t="s">
        <v>200</v>
      </c>
      <c r="B371" s="1" t="s">
        <v>156</v>
      </c>
      <c r="C371" s="1" t="s">
        <v>149</v>
      </c>
      <c r="D371" s="1" t="s">
        <v>852</v>
      </c>
      <c r="E371" s="1" t="s">
        <v>817</v>
      </c>
      <c r="F371" s="1"/>
      <c r="G371" s="1" t="s">
        <v>49</v>
      </c>
      <c r="H371" s="1" t="str">
        <f>VLOOKUP(G371,'SC to SCH'!$1:$1048576,2,FALSE)</f>
        <v>FT Staff</v>
      </c>
      <c r="I371" s="1"/>
      <c r="J371" s="1" t="s">
        <v>863</v>
      </c>
      <c r="K371" s="62">
        <v>43708</v>
      </c>
      <c r="L371" s="1"/>
      <c r="M371" s="1" t="s">
        <v>201</v>
      </c>
      <c r="N371" s="1"/>
      <c r="O371" s="1" t="s">
        <v>152</v>
      </c>
      <c r="P371" s="1" t="s">
        <v>1</v>
      </c>
      <c r="Q371" s="2">
        <v>37416.67</v>
      </c>
      <c r="R371" s="1"/>
      <c r="S371" s="1" t="s">
        <v>828</v>
      </c>
      <c r="T371" s="1"/>
      <c r="U371" s="1"/>
      <c r="V371" s="1" t="s">
        <v>152</v>
      </c>
      <c r="W371" s="1" t="s">
        <v>852</v>
      </c>
      <c r="X371" s="1" t="s">
        <v>149</v>
      </c>
      <c r="Y371" s="1"/>
      <c r="Z371" s="1"/>
      <c r="AA371" s="1"/>
      <c r="AB371" s="1"/>
      <c r="AC371" s="1" t="s">
        <v>49</v>
      </c>
      <c r="AD371" s="1"/>
      <c r="AE371" s="1" t="s">
        <v>156</v>
      </c>
      <c r="AF371" s="1" t="s">
        <v>931</v>
      </c>
    </row>
    <row r="372" spans="1:32" ht="45" x14ac:dyDescent="0.25">
      <c r="A372" s="1" t="s">
        <v>200</v>
      </c>
      <c r="B372" s="1" t="s">
        <v>910</v>
      </c>
      <c r="C372" s="1" t="s">
        <v>149</v>
      </c>
      <c r="D372" s="1" t="s">
        <v>865</v>
      </c>
      <c r="E372" s="1" t="s">
        <v>817</v>
      </c>
      <c r="F372" s="1"/>
      <c r="G372" s="1" t="s">
        <v>618</v>
      </c>
      <c r="H372" s="1" t="str">
        <f>VLOOKUP(G372,'SC to SCH'!$1:$1048576,2,FALSE)</f>
        <v>Taxes</v>
      </c>
      <c r="I372" s="1"/>
      <c r="J372" s="1" t="s">
        <v>911</v>
      </c>
      <c r="K372" s="62">
        <v>43708</v>
      </c>
      <c r="L372" s="1"/>
      <c r="M372" s="1" t="s">
        <v>201</v>
      </c>
      <c r="N372" s="1"/>
      <c r="O372" s="1" t="s">
        <v>152</v>
      </c>
      <c r="P372" s="1" t="s">
        <v>1</v>
      </c>
      <c r="Q372" s="2">
        <v>85</v>
      </c>
      <c r="R372" s="1"/>
      <c r="S372" s="1" t="s">
        <v>828</v>
      </c>
      <c r="T372" s="1"/>
      <c r="U372" s="1"/>
      <c r="V372" s="1" t="s">
        <v>152</v>
      </c>
      <c r="W372" s="1" t="s">
        <v>865</v>
      </c>
      <c r="X372" s="1" t="s">
        <v>149</v>
      </c>
      <c r="Y372" s="1"/>
      <c r="Z372" s="1"/>
      <c r="AA372" s="1"/>
      <c r="AB372" s="1"/>
      <c r="AC372" s="1" t="s">
        <v>618</v>
      </c>
      <c r="AD372" s="1"/>
      <c r="AE372" s="1" t="s">
        <v>910</v>
      </c>
      <c r="AF372" s="1" t="s">
        <v>931</v>
      </c>
    </row>
    <row r="373" spans="1:32" ht="45" x14ac:dyDescent="0.25">
      <c r="A373" s="1" t="s">
        <v>200</v>
      </c>
      <c r="B373" s="1" t="s">
        <v>157</v>
      </c>
      <c r="C373" s="1" t="s">
        <v>149</v>
      </c>
      <c r="D373" s="1" t="s">
        <v>865</v>
      </c>
      <c r="E373" s="1" t="s">
        <v>817</v>
      </c>
      <c r="F373" s="1"/>
      <c r="G373" s="1" t="s">
        <v>165</v>
      </c>
      <c r="H373" s="1" t="str">
        <f>VLOOKUP(G373,'SC to SCH'!$1:$1048576,2,FALSE)</f>
        <v>Inter-Departmental Services</v>
      </c>
      <c r="I373" s="1"/>
      <c r="J373" s="1" t="s">
        <v>866</v>
      </c>
      <c r="K373" s="62">
        <v>43708</v>
      </c>
      <c r="L373" s="1"/>
      <c r="M373" s="1" t="s">
        <v>201</v>
      </c>
      <c r="N373" s="1"/>
      <c r="O373" s="1" t="s">
        <v>152</v>
      </c>
      <c r="P373" s="1" t="s">
        <v>1</v>
      </c>
      <c r="Q373" s="2">
        <v>1132.1099999999999</v>
      </c>
      <c r="R373" s="1"/>
      <c r="S373" s="1" t="s">
        <v>828</v>
      </c>
      <c r="T373" s="1"/>
      <c r="U373" s="1"/>
      <c r="V373" s="1" t="s">
        <v>152</v>
      </c>
      <c r="W373" s="1" t="s">
        <v>865</v>
      </c>
      <c r="X373" s="1" t="s">
        <v>149</v>
      </c>
      <c r="Y373" s="1"/>
      <c r="Z373" s="1"/>
      <c r="AA373" s="1"/>
      <c r="AB373" s="1"/>
      <c r="AC373" s="1" t="s">
        <v>165</v>
      </c>
      <c r="AD373" s="1"/>
      <c r="AE373" s="1" t="s">
        <v>157</v>
      </c>
      <c r="AF373" s="1" t="s">
        <v>931</v>
      </c>
    </row>
    <row r="374" spans="1:32" ht="45" x14ac:dyDescent="0.25">
      <c r="A374" s="1" t="s">
        <v>200</v>
      </c>
      <c r="B374" s="1" t="s">
        <v>178</v>
      </c>
      <c r="C374" s="1" t="s">
        <v>149</v>
      </c>
      <c r="D374" s="1" t="s">
        <v>865</v>
      </c>
      <c r="E374" s="1" t="s">
        <v>817</v>
      </c>
      <c r="F374" s="1"/>
      <c r="G374" s="1" t="s">
        <v>179</v>
      </c>
      <c r="H374" s="1" t="str">
        <f>VLOOKUP(G374,'SC to SCH'!$1:$1048576,2,FALSE)</f>
        <v>Furniture and Equipment</v>
      </c>
      <c r="I374" s="1"/>
      <c r="J374" s="1" t="s">
        <v>883</v>
      </c>
      <c r="K374" s="62">
        <v>43708</v>
      </c>
      <c r="L374" s="1"/>
      <c r="M374" s="1" t="s">
        <v>201</v>
      </c>
      <c r="N374" s="1"/>
      <c r="O374" s="1" t="s">
        <v>152</v>
      </c>
      <c r="P374" s="1" t="s">
        <v>1</v>
      </c>
      <c r="Q374" s="2">
        <v>54.08</v>
      </c>
      <c r="R374" s="1"/>
      <c r="S374" s="1" t="s">
        <v>828</v>
      </c>
      <c r="T374" s="1"/>
      <c r="U374" s="1"/>
      <c r="V374" s="1" t="s">
        <v>152</v>
      </c>
      <c r="W374" s="1" t="s">
        <v>865</v>
      </c>
      <c r="X374" s="1" t="s">
        <v>149</v>
      </c>
      <c r="Y374" s="1"/>
      <c r="Z374" s="1"/>
      <c r="AA374" s="1"/>
      <c r="AB374" s="1"/>
      <c r="AC374" s="1" t="s">
        <v>179</v>
      </c>
      <c r="AD374" s="1"/>
      <c r="AE374" s="1" t="s">
        <v>178</v>
      </c>
      <c r="AF374" s="1" t="s">
        <v>931</v>
      </c>
    </row>
    <row r="375" spans="1:32" ht="45" x14ac:dyDescent="0.25">
      <c r="A375" s="1" t="s">
        <v>200</v>
      </c>
      <c r="B375" s="1" t="s">
        <v>169</v>
      </c>
      <c r="C375" s="1" t="s">
        <v>149</v>
      </c>
      <c r="D375" s="1" t="s">
        <v>865</v>
      </c>
      <c r="E375" s="1" t="s">
        <v>817</v>
      </c>
      <c r="F375" s="1"/>
      <c r="G375" s="1" t="s">
        <v>170</v>
      </c>
      <c r="H375" s="1" t="str">
        <f>VLOOKUP(G375,'SC to SCH'!$1:$1048576,2,FALSE)</f>
        <v>Supplies</v>
      </c>
      <c r="I375" s="1"/>
      <c r="J375" s="1" t="s">
        <v>884</v>
      </c>
      <c r="K375" s="62">
        <v>43708</v>
      </c>
      <c r="L375" s="1"/>
      <c r="M375" s="1" t="s">
        <v>201</v>
      </c>
      <c r="N375" s="1"/>
      <c r="O375" s="1" t="s">
        <v>152</v>
      </c>
      <c r="P375" s="1" t="s">
        <v>1</v>
      </c>
      <c r="Q375" s="2">
        <v>630.28</v>
      </c>
      <c r="R375" s="1"/>
      <c r="S375" s="1" t="s">
        <v>828</v>
      </c>
      <c r="T375" s="1"/>
      <c r="U375" s="1"/>
      <c r="V375" s="1" t="s">
        <v>152</v>
      </c>
      <c r="W375" s="1" t="s">
        <v>865</v>
      </c>
      <c r="X375" s="1" t="s">
        <v>149</v>
      </c>
      <c r="Y375" s="1"/>
      <c r="Z375" s="1"/>
      <c r="AA375" s="1"/>
      <c r="AB375" s="1"/>
      <c r="AC375" s="1" t="s">
        <v>170</v>
      </c>
      <c r="AD375" s="1"/>
      <c r="AE375" s="1" t="s">
        <v>169</v>
      </c>
      <c r="AF375" s="1" t="s">
        <v>931</v>
      </c>
    </row>
    <row r="376" spans="1:32" ht="45" x14ac:dyDescent="0.25">
      <c r="A376" s="1" t="s">
        <v>200</v>
      </c>
      <c r="B376" s="1" t="s">
        <v>161</v>
      </c>
      <c r="C376" s="1" t="s">
        <v>149</v>
      </c>
      <c r="D376" s="1" t="s">
        <v>865</v>
      </c>
      <c r="E376" s="1" t="s">
        <v>817</v>
      </c>
      <c r="F376" s="1"/>
      <c r="G376" s="1" t="s">
        <v>162</v>
      </c>
      <c r="H376" s="1" t="str">
        <f>VLOOKUP(G376,'SC to SCH'!$1:$1048576,2,FALSE)</f>
        <v>Purchased Services</v>
      </c>
      <c r="I376" s="1"/>
      <c r="J376" s="1" t="s">
        <v>915</v>
      </c>
      <c r="K376" s="62">
        <v>43708</v>
      </c>
      <c r="L376" s="1"/>
      <c r="M376" s="1" t="s">
        <v>201</v>
      </c>
      <c r="N376" s="1"/>
      <c r="O376" s="1" t="s">
        <v>152</v>
      </c>
      <c r="P376" s="1" t="s">
        <v>1</v>
      </c>
      <c r="Q376" s="2">
        <v>5161.6000000000004</v>
      </c>
      <c r="R376" s="1"/>
      <c r="S376" s="1" t="s">
        <v>828</v>
      </c>
      <c r="T376" s="1"/>
      <c r="U376" s="1"/>
      <c r="V376" s="1" t="s">
        <v>152</v>
      </c>
      <c r="W376" s="1" t="s">
        <v>865</v>
      </c>
      <c r="X376" s="1" t="s">
        <v>149</v>
      </c>
      <c r="Y376" s="1"/>
      <c r="Z376" s="1"/>
      <c r="AA376" s="1"/>
      <c r="AB376" s="1"/>
      <c r="AC376" s="1" t="s">
        <v>162</v>
      </c>
      <c r="AD376" s="1"/>
      <c r="AE376" s="1" t="s">
        <v>161</v>
      </c>
      <c r="AF376" s="1" t="s">
        <v>931</v>
      </c>
    </row>
    <row r="377" spans="1:32" ht="45" x14ac:dyDescent="0.25">
      <c r="A377" s="1" t="s">
        <v>200</v>
      </c>
      <c r="B377" s="1" t="s">
        <v>176</v>
      </c>
      <c r="C377" s="1" t="s">
        <v>149</v>
      </c>
      <c r="D377" s="1" t="s">
        <v>865</v>
      </c>
      <c r="E377" s="1" t="s">
        <v>817</v>
      </c>
      <c r="F377" s="1"/>
      <c r="G377" s="1" t="s">
        <v>182</v>
      </c>
      <c r="H377" s="1" t="str">
        <f>VLOOKUP(G377,'SC to SCH'!$1:$1048576,2,FALSE)</f>
        <v>Local Business</v>
      </c>
      <c r="I377" s="1"/>
      <c r="J377" s="1" t="s">
        <v>916</v>
      </c>
      <c r="K377" s="62">
        <v>43708</v>
      </c>
      <c r="L377" s="1"/>
      <c r="M377" s="1" t="s">
        <v>201</v>
      </c>
      <c r="N377" s="1"/>
      <c r="O377" s="1" t="s">
        <v>152</v>
      </c>
      <c r="P377" s="1" t="s">
        <v>1</v>
      </c>
      <c r="Q377" s="2">
        <v>258.45999999999998</v>
      </c>
      <c r="R377" s="1"/>
      <c r="S377" s="1" t="s">
        <v>828</v>
      </c>
      <c r="T377" s="1"/>
      <c r="U377" s="1"/>
      <c r="V377" s="1" t="s">
        <v>152</v>
      </c>
      <c r="W377" s="1" t="s">
        <v>865</v>
      </c>
      <c r="X377" s="1" t="s">
        <v>149</v>
      </c>
      <c r="Y377" s="1"/>
      <c r="Z377" s="1"/>
      <c r="AA377" s="1"/>
      <c r="AB377" s="1"/>
      <c r="AC377" s="1" t="s">
        <v>182</v>
      </c>
      <c r="AD377" s="1"/>
      <c r="AE377" s="1" t="s">
        <v>176</v>
      </c>
      <c r="AF377" s="1" t="s">
        <v>931</v>
      </c>
    </row>
    <row r="378" spans="1:32" ht="45" x14ac:dyDescent="0.25">
      <c r="A378" s="1" t="s">
        <v>200</v>
      </c>
      <c r="B378" s="1" t="s">
        <v>155</v>
      </c>
      <c r="C378" s="1" t="s">
        <v>149</v>
      </c>
      <c r="D378" s="1" t="s">
        <v>865</v>
      </c>
      <c r="E378" s="1" t="s">
        <v>817</v>
      </c>
      <c r="F378" s="1"/>
      <c r="G378" s="1" t="s">
        <v>10</v>
      </c>
      <c r="H378" s="1" t="str">
        <f>VLOOKUP(G378,'SC to SCH'!$1:$1048576,2,FALSE)</f>
        <v>Fringe Benefits Allocated</v>
      </c>
      <c r="I378" s="1"/>
      <c r="J378" s="1" t="s">
        <v>869</v>
      </c>
      <c r="K378" s="62">
        <v>43708</v>
      </c>
      <c r="L378" s="1"/>
      <c r="M378" s="1" t="s">
        <v>201</v>
      </c>
      <c r="N378" s="1"/>
      <c r="O378" s="1" t="s">
        <v>152</v>
      </c>
      <c r="P378" s="1" t="s">
        <v>1</v>
      </c>
      <c r="Q378" s="2">
        <v>30611.55</v>
      </c>
      <c r="R378" s="1"/>
      <c r="S378" s="1" t="s">
        <v>828</v>
      </c>
      <c r="T378" s="1"/>
      <c r="U378" s="1"/>
      <c r="V378" s="1" t="s">
        <v>152</v>
      </c>
      <c r="W378" s="1" t="s">
        <v>865</v>
      </c>
      <c r="X378" s="1" t="s">
        <v>149</v>
      </c>
      <c r="Y378" s="1"/>
      <c r="Z378" s="1"/>
      <c r="AA378" s="1"/>
      <c r="AB378" s="1"/>
      <c r="AC378" s="1" t="s">
        <v>10</v>
      </c>
      <c r="AD378" s="1"/>
      <c r="AE378" s="1" t="s">
        <v>155</v>
      </c>
      <c r="AF378" s="1" t="s">
        <v>931</v>
      </c>
    </row>
    <row r="379" spans="1:32" ht="45" x14ac:dyDescent="0.25">
      <c r="A379" s="1" t="s">
        <v>200</v>
      </c>
      <c r="B379" s="1" t="s">
        <v>156</v>
      </c>
      <c r="C379" s="1" t="s">
        <v>149</v>
      </c>
      <c r="D379" s="1" t="s">
        <v>865</v>
      </c>
      <c r="E379" s="1" t="s">
        <v>817</v>
      </c>
      <c r="F379" s="1"/>
      <c r="G379" s="1" t="s">
        <v>383</v>
      </c>
      <c r="H379" s="1" t="str">
        <f>VLOOKUP(G379,'SC to SCH'!$1:$1048576,2,FALSE)</f>
        <v>Student Labor</v>
      </c>
      <c r="I379" s="1"/>
      <c r="J379" s="1" t="s">
        <v>899</v>
      </c>
      <c r="K379" s="62">
        <v>43708</v>
      </c>
      <c r="L379" s="1"/>
      <c r="M379" s="1" t="s">
        <v>201</v>
      </c>
      <c r="N379" s="1"/>
      <c r="O379" s="1" t="s">
        <v>152</v>
      </c>
      <c r="P379" s="1" t="s">
        <v>1</v>
      </c>
      <c r="Q379" s="2">
        <v>335.4</v>
      </c>
      <c r="R379" s="1"/>
      <c r="S379" s="1" t="s">
        <v>828</v>
      </c>
      <c r="T379" s="1"/>
      <c r="U379" s="1"/>
      <c r="V379" s="1" t="s">
        <v>152</v>
      </c>
      <c r="W379" s="1" t="s">
        <v>865</v>
      </c>
      <c r="X379" s="1" t="s">
        <v>149</v>
      </c>
      <c r="Y379" s="1"/>
      <c r="Z379" s="1"/>
      <c r="AA379" s="1"/>
      <c r="AB379" s="1"/>
      <c r="AC379" s="1" t="s">
        <v>383</v>
      </c>
      <c r="AD379" s="1"/>
      <c r="AE379" s="1" t="s">
        <v>156</v>
      </c>
      <c r="AF379" s="1" t="s">
        <v>931</v>
      </c>
    </row>
    <row r="380" spans="1:32" ht="45" x14ac:dyDescent="0.25">
      <c r="A380" s="1" t="s">
        <v>200</v>
      </c>
      <c r="B380" s="1" t="s">
        <v>156</v>
      </c>
      <c r="C380" s="1" t="s">
        <v>149</v>
      </c>
      <c r="D380" s="1" t="s">
        <v>865</v>
      </c>
      <c r="E380" s="1" t="s">
        <v>817</v>
      </c>
      <c r="F380" s="1"/>
      <c r="G380" s="1" t="s">
        <v>49</v>
      </c>
      <c r="H380" s="1" t="str">
        <f>VLOOKUP(G380,'SC to SCH'!$1:$1048576,2,FALSE)</f>
        <v>FT Staff</v>
      </c>
      <c r="I380" s="1"/>
      <c r="J380" s="1" t="s">
        <v>870</v>
      </c>
      <c r="K380" s="62">
        <v>43708</v>
      </c>
      <c r="L380" s="1"/>
      <c r="M380" s="1" t="s">
        <v>201</v>
      </c>
      <c r="N380" s="1"/>
      <c r="O380" s="1" t="s">
        <v>152</v>
      </c>
      <c r="P380" s="1" t="s">
        <v>1</v>
      </c>
      <c r="Q380" s="2">
        <v>76114.94</v>
      </c>
      <c r="R380" s="1"/>
      <c r="S380" s="1" t="s">
        <v>828</v>
      </c>
      <c r="T380" s="1"/>
      <c r="U380" s="1"/>
      <c r="V380" s="1" t="s">
        <v>152</v>
      </c>
      <c r="W380" s="1" t="s">
        <v>865</v>
      </c>
      <c r="X380" s="1" t="s">
        <v>149</v>
      </c>
      <c r="Y380" s="1"/>
      <c r="Z380" s="1"/>
      <c r="AA380" s="1"/>
      <c r="AB380" s="1"/>
      <c r="AC380" s="1" t="s">
        <v>49</v>
      </c>
      <c r="AD380" s="1"/>
      <c r="AE380" s="1" t="s">
        <v>156</v>
      </c>
      <c r="AF380" s="1" t="s">
        <v>931</v>
      </c>
    </row>
    <row r="381" spans="1:32" ht="45" x14ac:dyDescent="0.25">
      <c r="A381" s="1" t="s">
        <v>200</v>
      </c>
      <c r="B381" s="1" t="s">
        <v>156</v>
      </c>
      <c r="C381" s="1" t="s">
        <v>149</v>
      </c>
      <c r="D381" s="1" t="s">
        <v>865</v>
      </c>
      <c r="E381" s="1" t="s">
        <v>817</v>
      </c>
      <c r="F381" s="1"/>
      <c r="G381" s="1" t="s">
        <v>48</v>
      </c>
      <c r="H381" s="1" t="str">
        <f>VLOOKUP(G381,'SC to SCH'!$1:$1048576,2,FALSE)</f>
        <v>FT Staff</v>
      </c>
      <c r="I381" s="1"/>
      <c r="J381" s="1" t="s">
        <v>871</v>
      </c>
      <c r="K381" s="62">
        <v>43708</v>
      </c>
      <c r="L381" s="1"/>
      <c r="M381" s="1" t="s">
        <v>201</v>
      </c>
      <c r="N381" s="1"/>
      <c r="O381" s="1" t="s">
        <v>152</v>
      </c>
      <c r="P381" s="1" t="s">
        <v>1</v>
      </c>
      <c r="Q381" s="2">
        <v>15949.87</v>
      </c>
      <c r="R381" s="1"/>
      <c r="S381" s="1" t="s">
        <v>828</v>
      </c>
      <c r="T381" s="1"/>
      <c r="U381" s="1"/>
      <c r="V381" s="1" t="s">
        <v>152</v>
      </c>
      <c r="W381" s="1" t="s">
        <v>865</v>
      </c>
      <c r="X381" s="1" t="s">
        <v>149</v>
      </c>
      <c r="Y381" s="1"/>
      <c r="Z381" s="1"/>
      <c r="AA381" s="1"/>
      <c r="AB381" s="1"/>
      <c r="AC381" s="1" t="s">
        <v>48</v>
      </c>
      <c r="AD381" s="1"/>
      <c r="AE381" s="1" t="s">
        <v>156</v>
      </c>
      <c r="AF381" s="1" t="s">
        <v>931</v>
      </c>
    </row>
    <row r="382" spans="1:32" ht="45" x14ac:dyDescent="0.25">
      <c r="A382" s="1" t="s">
        <v>200</v>
      </c>
      <c r="B382" s="1" t="s">
        <v>157</v>
      </c>
      <c r="C382" s="1" t="s">
        <v>149</v>
      </c>
      <c r="D382" s="1" t="s">
        <v>872</v>
      </c>
      <c r="E382" s="1" t="s">
        <v>817</v>
      </c>
      <c r="F382" s="1"/>
      <c r="G382" s="1" t="s">
        <v>165</v>
      </c>
      <c r="H382" s="1" t="str">
        <f>VLOOKUP(G382,'SC to SCH'!$1:$1048576,2,FALSE)</f>
        <v>Inter-Departmental Services</v>
      </c>
      <c r="I382" s="1"/>
      <c r="J382" s="1" t="s">
        <v>873</v>
      </c>
      <c r="K382" s="62">
        <v>43708</v>
      </c>
      <c r="L382" s="1"/>
      <c r="M382" s="1" t="s">
        <v>201</v>
      </c>
      <c r="N382" s="1"/>
      <c r="O382" s="1" t="s">
        <v>152</v>
      </c>
      <c r="P382" s="1" t="s">
        <v>1</v>
      </c>
      <c r="Q382" s="2">
        <v>0.96</v>
      </c>
      <c r="R382" s="1"/>
      <c r="S382" s="1" t="s">
        <v>828</v>
      </c>
      <c r="T382" s="1"/>
      <c r="U382" s="1"/>
      <c r="V382" s="1" t="s">
        <v>152</v>
      </c>
      <c r="W382" s="1" t="s">
        <v>872</v>
      </c>
      <c r="X382" s="1" t="s">
        <v>149</v>
      </c>
      <c r="Y382" s="1"/>
      <c r="Z382" s="1"/>
      <c r="AA382" s="1"/>
      <c r="AB382" s="1"/>
      <c r="AC382" s="1" t="s">
        <v>165</v>
      </c>
      <c r="AD382" s="1"/>
      <c r="AE382" s="1" t="s">
        <v>157</v>
      </c>
      <c r="AF382" s="1" t="s">
        <v>931</v>
      </c>
    </row>
    <row r="383" spans="1:32" ht="45" x14ac:dyDescent="0.25">
      <c r="A383" s="1" t="s">
        <v>200</v>
      </c>
      <c r="B383" s="1" t="s">
        <v>157</v>
      </c>
      <c r="C383" s="1" t="s">
        <v>149</v>
      </c>
      <c r="D383" s="1" t="s">
        <v>872</v>
      </c>
      <c r="E383" s="1" t="s">
        <v>817</v>
      </c>
      <c r="F383" s="1"/>
      <c r="G383" s="1" t="s">
        <v>418</v>
      </c>
      <c r="H383" s="1" t="str">
        <f>VLOOKUP(G383,'SC to SCH'!$1:$1048576,2,FALSE)</f>
        <v>Inter-Departmental Services</v>
      </c>
      <c r="I383" s="1"/>
      <c r="J383" s="1" t="s">
        <v>935</v>
      </c>
      <c r="K383" s="62">
        <v>43708</v>
      </c>
      <c r="L383" s="1"/>
      <c r="M383" s="1" t="s">
        <v>201</v>
      </c>
      <c r="N383" s="1"/>
      <c r="O383" s="1" t="s">
        <v>152</v>
      </c>
      <c r="P383" s="1" t="s">
        <v>1</v>
      </c>
      <c r="Q383" s="2">
        <v>334</v>
      </c>
      <c r="R383" s="1"/>
      <c r="S383" s="1" t="s">
        <v>828</v>
      </c>
      <c r="T383" s="1"/>
      <c r="U383" s="1"/>
      <c r="V383" s="1" t="s">
        <v>152</v>
      </c>
      <c r="W383" s="1" t="s">
        <v>872</v>
      </c>
      <c r="X383" s="1" t="s">
        <v>149</v>
      </c>
      <c r="Y383" s="1"/>
      <c r="Z383" s="1"/>
      <c r="AA383" s="1"/>
      <c r="AB383" s="1"/>
      <c r="AC383" s="1" t="s">
        <v>418</v>
      </c>
      <c r="AD383" s="1"/>
      <c r="AE383" s="1" t="s">
        <v>157</v>
      </c>
      <c r="AF383" s="1" t="s">
        <v>931</v>
      </c>
    </row>
    <row r="384" spans="1:32" ht="45" x14ac:dyDescent="0.25">
      <c r="A384" s="1" t="s">
        <v>200</v>
      </c>
      <c r="B384" s="1" t="s">
        <v>169</v>
      </c>
      <c r="C384" s="1" t="s">
        <v>149</v>
      </c>
      <c r="D384" s="1" t="s">
        <v>872</v>
      </c>
      <c r="E384" s="1" t="s">
        <v>817</v>
      </c>
      <c r="F384" s="1"/>
      <c r="G384" s="1" t="s">
        <v>170</v>
      </c>
      <c r="H384" s="1" t="str">
        <f>VLOOKUP(G384,'SC to SCH'!$1:$1048576,2,FALSE)</f>
        <v>Supplies</v>
      </c>
      <c r="I384" s="1"/>
      <c r="J384" s="1" t="s">
        <v>886</v>
      </c>
      <c r="K384" s="62">
        <v>43708</v>
      </c>
      <c r="L384" s="1"/>
      <c r="M384" s="1" t="s">
        <v>201</v>
      </c>
      <c r="N384" s="1"/>
      <c r="O384" s="1" t="s">
        <v>152</v>
      </c>
      <c r="P384" s="1" t="s">
        <v>1</v>
      </c>
      <c r="Q384" s="2">
        <v>141.41</v>
      </c>
      <c r="R384" s="1"/>
      <c r="S384" s="1" t="s">
        <v>828</v>
      </c>
      <c r="T384" s="1"/>
      <c r="U384" s="1"/>
      <c r="V384" s="1" t="s">
        <v>152</v>
      </c>
      <c r="W384" s="1" t="s">
        <v>872</v>
      </c>
      <c r="X384" s="1" t="s">
        <v>149</v>
      </c>
      <c r="Y384" s="1"/>
      <c r="Z384" s="1"/>
      <c r="AA384" s="1"/>
      <c r="AB384" s="1"/>
      <c r="AC384" s="1" t="s">
        <v>170</v>
      </c>
      <c r="AD384" s="1"/>
      <c r="AE384" s="1" t="s">
        <v>169</v>
      </c>
      <c r="AF384" s="1" t="s">
        <v>931</v>
      </c>
    </row>
    <row r="385" spans="1:32" ht="45" x14ac:dyDescent="0.25">
      <c r="A385" s="1" t="s">
        <v>203</v>
      </c>
      <c r="B385" s="1" t="s">
        <v>157</v>
      </c>
      <c r="C385" s="1" t="s">
        <v>149</v>
      </c>
      <c r="D385" s="1" t="s">
        <v>826</v>
      </c>
      <c r="E385" s="1" t="s">
        <v>817</v>
      </c>
      <c r="F385" s="1"/>
      <c r="G385" s="1" t="s">
        <v>158</v>
      </c>
      <c r="H385" s="1" t="str">
        <f>VLOOKUP(G385,'SC to SCH'!$1:$1048576,2,FALSE)</f>
        <v>Inter-Departmental Services</v>
      </c>
      <c r="I385" s="1"/>
      <c r="J385" s="1" t="s">
        <v>827</v>
      </c>
      <c r="K385" s="62">
        <v>43677</v>
      </c>
      <c r="L385" s="1"/>
      <c r="M385" s="1" t="s">
        <v>205</v>
      </c>
      <c r="N385" s="1"/>
      <c r="O385" s="1" t="s">
        <v>152</v>
      </c>
      <c r="P385" s="1" t="s">
        <v>1</v>
      </c>
      <c r="Q385" s="2">
        <v>20</v>
      </c>
      <c r="R385" s="1"/>
      <c r="S385" s="1" t="s">
        <v>828</v>
      </c>
      <c r="T385" s="1"/>
      <c r="U385" s="1"/>
      <c r="V385" s="1" t="s">
        <v>152</v>
      </c>
      <c r="W385" s="1" t="s">
        <v>826</v>
      </c>
      <c r="X385" s="1" t="s">
        <v>149</v>
      </c>
      <c r="Y385" s="1"/>
      <c r="Z385" s="1"/>
      <c r="AA385" s="1"/>
      <c r="AB385" s="1"/>
      <c r="AC385" s="1" t="s">
        <v>158</v>
      </c>
      <c r="AD385" s="1"/>
      <c r="AE385" s="1" t="s">
        <v>157</v>
      </c>
      <c r="AF385" s="1" t="s">
        <v>43</v>
      </c>
    </row>
    <row r="386" spans="1:32" ht="45" x14ac:dyDescent="0.25">
      <c r="A386" s="1" t="s">
        <v>203</v>
      </c>
      <c r="B386" s="1" t="s">
        <v>155</v>
      </c>
      <c r="C386" s="1" t="s">
        <v>149</v>
      </c>
      <c r="D386" s="1" t="s">
        <v>826</v>
      </c>
      <c r="E386" s="1" t="s">
        <v>817</v>
      </c>
      <c r="F386" s="1"/>
      <c r="G386" s="1" t="s">
        <v>10</v>
      </c>
      <c r="H386" s="1" t="str">
        <f>VLOOKUP(G386,'SC to SCH'!$1:$1048576,2,FALSE)</f>
        <v>Fringe Benefits Allocated</v>
      </c>
      <c r="I386" s="1"/>
      <c r="J386" s="1" t="s">
        <v>830</v>
      </c>
      <c r="K386" s="62">
        <v>43677</v>
      </c>
      <c r="L386" s="1"/>
      <c r="M386" s="1" t="s">
        <v>205</v>
      </c>
      <c r="N386" s="1"/>
      <c r="O386" s="1" t="s">
        <v>152</v>
      </c>
      <c r="P386" s="1" t="s">
        <v>1</v>
      </c>
      <c r="Q386" s="2">
        <v>9225.82</v>
      </c>
      <c r="R386" s="1"/>
      <c r="S386" s="1" t="s">
        <v>828</v>
      </c>
      <c r="T386" s="1"/>
      <c r="U386" s="1"/>
      <c r="V386" s="1" t="s">
        <v>152</v>
      </c>
      <c r="W386" s="1" t="s">
        <v>826</v>
      </c>
      <c r="X386" s="1" t="s">
        <v>149</v>
      </c>
      <c r="Y386" s="1"/>
      <c r="Z386" s="1"/>
      <c r="AA386" s="1"/>
      <c r="AB386" s="1"/>
      <c r="AC386" s="1" t="s">
        <v>10</v>
      </c>
      <c r="AD386" s="1"/>
      <c r="AE386" s="1" t="s">
        <v>155</v>
      </c>
      <c r="AF386" s="1" t="s">
        <v>43</v>
      </c>
    </row>
    <row r="387" spans="1:32" ht="45" x14ac:dyDescent="0.25">
      <c r="A387" s="1" t="s">
        <v>203</v>
      </c>
      <c r="B387" s="1" t="s">
        <v>156</v>
      </c>
      <c r="C387" s="1" t="s">
        <v>149</v>
      </c>
      <c r="D387" s="1" t="s">
        <v>826</v>
      </c>
      <c r="E387" s="1" t="s">
        <v>817</v>
      </c>
      <c r="F387" s="1"/>
      <c r="G387" s="1" t="s">
        <v>240</v>
      </c>
      <c r="H387" s="1" t="str">
        <f>VLOOKUP(G387,'SC to SCH'!$1:$1048576,2,FALSE)</f>
        <v>PT Staff</v>
      </c>
      <c r="I387" s="1"/>
      <c r="J387" s="1" t="s">
        <v>831</v>
      </c>
      <c r="K387" s="62">
        <v>43677</v>
      </c>
      <c r="L387" s="1"/>
      <c r="M387" s="1" t="s">
        <v>205</v>
      </c>
      <c r="N387" s="1"/>
      <c r="O387" s="1" t="s">
        <v>152</v>
      </c>
      <c r="P387" s="1" t="s">
        <v>1</v>
      </c>
      <c r="Q387" s="2">
        <v>2274.67</v>
      </c>
      <c r="R387" s="1"/>
      <c r="S387" s="1" t="s">
        <v>828</v>
      </c>
      <c r="T387" s="1"/>
      <c r="U387" s="1"/>
      <c r="V387" s="1" t="s">
        <v>152</v>
      </c>
      <c r="W387" s="1" t="s">
        <v>826</v>
      </c>
      <c r="X387" s="1" t="s">
        <v>149</v>
      </c>
      <c r="Y387" s="1"/>
      <c r="Z387" s="1"/>
      <c r="AA387" s="1"/>
      <c r="AB387" s="1"/>
      <c r="AC387" s="1" t="s">
        <v>240</v>
      </c>
      <c r="AD387" s="1"/>
      <c r="AE387" s="1" t="s">
        <v>156</v>
      </c>
      <c r="AF387" s="1" t="s">
        <v>43</v>
      </c>
    </row>
    <row r="388" spans="1:32" ht="45" x14ac:dyDescent="0.25">
      <c r="A388" s="1" t="s">
        <v>203</v>
      </c>
      <c r="B388" s="1" t="s">
        <v>156</v>
      </c>
      <c r="C388" s="1" t="s">
        <v>149</v>
      </c>
      <c r="D388" s="1" t="s">
        <v>826</v>
      </c>
      <c r="E388" s="1" t="s">
        <v>817</v>
      </c>
      <c r="F388" s="1"/>
      <c r="G388" s="1" t="s">
        <v>49</v>
      </c>
      <c r="H388" s="1" t="str">
        <f>VLOOKUP(G388,'SC to SCH'!$1:$1048576,2,FALSE)</f>
        <v>FT Staff</v>
      </c>
      <c r="I388" s="1"/>
      <c r="J388" s="1" t="s">
        <v>832</v>
      </c>
      <c r="K388" s="62">
        <v>43677</v>
      </c>
      <c r="L388" s="1"/>
      <c r="M388" s="1" t="s">
        <v>205</v>
      </c>
      <c r="N388" s="1"/>
      <c r="O388" s="1" t="s">
        <v>152</v>
      </c>
      <c r="P388" s="1" t="s">
        <v>1</v>
      </c>
      <c r="Q388" s="2">
        <v>26669.34</v>
      </c>
      <c r="R388" s="1"/>
      <c r="S388" s="1" t="s">
        <v>828</v>
      </c>
      <c r="T388" s="1"/>
      <c r="U388" s="1"/>
      <c r="V388" s="1" t="s">
        <v>152</v>
      </c>
      <c r="W388" s="1" t="s">
        <v>826</v>
      </c>
      <c r="X388" s="1" t="s">
        <v>149</v>
      </c>
      <c r="Y388" s="1"/>
      <c r="Z388" s="1"/>
      <c r="AA388" s="1"/>
      <c r="AB388" s="1"/>
      <c r="AC388" s="1" t="s">
        <v>49</v>
      </c>
      <c r="AD388" s="1"/>
      <c r="AE388" s="1" t="s">
        <v>156</v>
      </c>
      <c r="AF388" s="1" t="s">
        <v>43</v>
      </c>
    </row>
    <row r="389" spans="1:32" ht="45" x14ac:dyDescent="0.25">
      <c r="A389" s="1" t="s">
        <v>203</v>
      </c>
      <c r="B389" s="1" t="s">
        <v>157</v>
      </c>
      <c r="C389" s="1" t="s">
        <v>149</v>
      </c>
      <c r="D389" s="1" t="s">
        <v>833</v>
      </c>
      <c r="E389" s="1" t="s">
        <v>817</v>
      </c>
      <c r="F389" s="1"/>
      <c r="G389" s="1" t="s">
        <v>158</v>
      </c>
      <c r="H389" s="1" t="str">
        <f>VLOOKUP(G389,'SC to SCH'!$1:$1048576,2,FALSE)</f>
        <v>Inter-Departmental Services</v>
      </c>
      <c r="I389" s="1"/>
      <c r="J389" s="1" t="s">
        <v>834</v>
      </c>
      <c r="K389" s="62">
        <v>43677</v>
      </c>
      <c r="L389" s="1"/>
      <c r="M389" s="1" t="s">
        <v>205</v>
      </c>
      <c r="N389" s="1"/>
      <c r="O389" s="1" t="s">
        <v>152</v>
      </c>
      <c r="P389" s="1" t="s">
        <v>1</v>
      </c>
      <c r="Q389" s="2">
        <v>20</v>
      </c>
      <c r="R389" s="1"/>
      <c r="S389" s="1" t="s">
        <v>828</v>
      </c>
      <c r="T389" s="1"/>
      <c r="U389" s="1"/>
      <c r="V389" s="1" t="s">
        <v>152</v>
      </c>
      <c r="W389" s="1" t="s">
        <v>833</v>
      </c>
      <c r="X389" s="1" t="s">
        <v>149</v>
      </c>
      <c r="Y389" s="1"/>
      <c r="Z389" s="1"/>
      <c r="AA389" s="1"/>
      <c r="AB389" s="1"/>
      <c r="AC389" s="1" t="s">
        <v>158</v>
      </c>
      <c r="AD389" s="1"/>
      <c r="AE389" s="1" t="s">
        <v>157</v>
      </c>
      <c r="AF389" s="1" t="s">
        <v>43</v>
      </c>
    </row>
    <row r="390" spans="1:32" ht="45" x14ac:dyDescent="0.25">
      <c r="A390" s="1" t="s">
        <v>203</v>
      </c>
      <c r="B390" s="1" t="s">
        <v>163</v>
      </c>
      <c r="C390" s="1" t="s">
        <v>149</v>
      </c>
      <c r="D390" s="1" t="s">
        <v>833</v>
      </c>
      <c r="E390" s="1" t="s">
        <v>817</v>
      </c>
      <c r="F390" s="1"/>
      <c r="G390" s="1" t="s">
        <v>190</v>
      </c>
      <c r="H390" s="1" t="str">
        <f>VLOOKUP(G390,'SC to SCH'!$1:$1048576,2,FALSE)</f>
        <v>Domestic Travel</v>
      </c>
      <c r="I390" s="1"/>
      <c r="J390" s="1" t="s">
        <v>936</v>
      </c>
      <c r="K390" s="62">
        <v>43677</v>
      </c>
      <c r="L390" s="1"/>
      <c r="M390" s="1" t="s">
        <v>205</v>
      </c>
      <c r="N390" s="1"/>
      <c r="O390" s="1" t="s">
        <v>152</v>
      </c>
      <c r="P390" s="1" t="s">
        <v>1</v>
      </c>
      <c r="Q390" s="2">
        <v>64.37</v>
      </c>
      <c r="R390" s="1"/>
      <c r="S390" s="1" t="s">
        <v>828</v>
      </c>
      <c r="T390" s="1"/>
      <c r="U390" s="1"/>
      <c r="V390" s="1" t="s">
        <v>152</v>
      </c>
      <c r="W390" s="1" t="s">
        <v>833</v>
      </c>
      <c r="X390" s="1" t="s">
        <v>149</v>
      </c>
      <c r="Y390" s="1"/>
      <c r="Z390" s="1"/>
      <c r="AA390" s="1"/>
      <c r="AB390" s="1"/>
      <c r="AC390" s="1" t="s">
        <v>190</v>
      </c>
      <c r="AD390" s="1"/>
      <c r="AE390" s="1" t="s">
        <v>163</v>
      </c>
      <c r="AF390" s="1" t="s">
        <v>43</v>
      </c>
    </row>
    <row r="391" spans="1:32" ht="45" x14ac:dyDescent="0.25">
      <c r="A391" s="1" t="s">
        <v>203</v>
      </c>
      <c r="B391" s="1" t="s">
        <v>163</v>
      </c>
      <c r="C391" s="1" t="s">
        <v>149</v>
      </c>
      <c r="D391" s="1" t="s">
        <v>833</v>
      </c>
      <c r="E391" s="1" t="s">
        <v>817</v>
      </c>
      <c r="F391" s="1"/>
      <c r="G391" s="1" t="s">
        <v>190</v>
      </c>
      <c r="H391" s="1" t="str">
        <f>VLOOKUP(G391,'SC to SCH'!$1:$1048576,2,FALSE)</f>
        <v>Domestic Travel</v>
      </c>
      <c r="I391" s="1"/>
      <c r="J391" s="1" t="s">
        <v>937</v>
      </c>
      <c r="K391" s="62">
        <v>43677</v>
      </c>
      <c r="L391" s="1"/>
      <c r="M391" s="1" t="s">
        <v>205</v>
      </c>
      <c r="N391" s="1"/>
      <c r="O391" s="1" t="s">
        <v>152</v>
      </c>
      <c r="P391" s="1" t="s">
        <v>1</v>
      </c>
      <c r="Q391" s="2">
        <v>89</v>
      </c>
      <c r="R391" s="1"/>
      <c r="S391" s="1" t="s">
        <v>828</v>
      </c>
      <c r="T391" s="1"/>
      <c r="U391" s="1"/>
      <c r="V391" s="1" t="s">
        <v>152</v>
      </c>
      <c r="W391" s="1" t="s">
        <v>833</v>
      </c>
      <c r="X391" s="1" t="s">
        <v>149</v>
      </c>
      <c r="Y391" s="1"/>
      <c r="Z391" s="1"/>
      <c r="AA391" s="1"/>
      <c r="AB391" s="1"/>
      <c r="AC391" s="1" t="s">
        <v>190</v>
      </c>
      <c r="AD391" s="1"/>
      <c r="AE391" s="1" t="s">
        <v>163</v>
      </c>
      <c r="AF391" s="1" t="s">
        <v>43</v>
      </c>
    </row>
    <row r="392" spans="1:32" ht="45" x14ac:dyDescent="0.25">
      <c r="A392" s="1" t="s">
        <v>203</v>
      </c>
      <c r="B392" s="1" t="s">
        <v>163</v>
      </c>
      <c r="C392" s="1" t="s">
        <v>149</v>
      </c>
      <c r="D392" s="1" t="s">
        <v>833</v>
      </c>
      <c r="E392" s="1" t="s">
        <v>817</v>
      </c>
      <c r="F392" s="1"/>
      <c r="G392" s="1" t="s">
        <v>191</v>
      </c>
      <c r="H392" s="1" t="str">
        <f>VLOOKUP(G392,'SC to SCH'!$1:$1048576,2,FALSE)</f>
        <v>Domestic Travel</v>
      </c>
      <c r="I392" s="1"/>
      <c r="J392" s="1" t="s">
        <v>938</v>
      </c>
      <c r="K392" s="62">
        <v>43677</v>
      </c>
      <c r="L392" s="1"/>
      <c r="M392" s="1" t="s">
        <v>205</v>
      </c>
      <c r="N392" s="1"/>
      <c r="O392" s="1" t="s">
        <v>152</v>
      </c>
      <c r="P392" s="1" t="s">
        <v>1</v>
      </c>
      <c r="Q392" s="2">
        <v>1672.89</v>
      </c>
      <c r="R392" s="1"/>
      <c r="S392" s="1" t="s">
        <v>828</v>
      </c>
      <c r="T392" s="1"/>
      <c r="U392" s="1"/>
      <c r="V392" s="1" t="s">
        <v>152</v>
      </c>
      <c r="W392" s="1" t="s">
        <v>833</v>
      </c>
      <c r="X392" s="1" t="s">
        <v>149</v>
      </c>
      <c r="Y392" s="1"/>
      <c r="Z392" s="1"/>
      <c r="AA392" s="1"/>
      <c r="AB392" s="1"/>
      <c r="AC392" s="1" t="s">
        <v>191</v>
      </c>
      <c r="AD392" s="1"/>
      <c r="AE392" s="1" t="s">
        <v>163</v>
      </c>
      <c r="AF392" s="1" t="s">
        <v>43</v>
      </c>
    </row>
    <row r="393" spans="1:32" ht="45" x14ac:dyDescent="0.25">
      <c r="A393" s="1" t="s">
        <v>203</v>
      </c>
      <c r="B393" s="1" t="s">
        <v>163</v>
      </c>
      <c r="C393" s="1" t="s">
        <v>149</v>
      </c>
      <c r="D393" s="1" t="s">
        <v>833</v>
      </c>
      <c r="E393" s="1" t="s">
        <v>817</v>
      </c>
      <c r="F393" s="1"/>
      <c r="G393" s="1" t="s">
        <v>191</v>
      </c>
      <c r="H393" s="1" t="str">
        <f>VLOOKUP(G393,'SC to SCH'!$1:$1048576,2,FALSE)</f>
        <v>Domestic Travel</v>
      </c>
      <c r="I393" s="1"/>
      <c r="J393" s="1" t="s">
        <v>939</v>
      </c>
      <c r="K393" s="62">
        <v>43677</v>
      </c>
      <c r="L393" s="1"/>
      <c r="M393" s="1" t="s">
        <v>205</v>
      </c>
      <c r="N393" s="1"/>
      <c r="O393" s="1" t="s">
        <v>152</v>
      </c>
      <c r="P393" s="1" t="s">
        <v>1</v>
      </c>
      <c r="Q393" s="2">
        <v>45.26</v>
      </c>
      <c r="R393" s="1"/>
      <c r="S393" s="1" t="s">
        <v>828</v>
      </c>
      <c r="T393" s="1"/>
      <c r="U393" s="1"/>
      <c r="V393" s="1" t="s">
        <v>152</v>
      </c>
      <c r="W393" s="1" t="s">
        <v>833</v>
      </c>
      <c r="X393" s="1" t="s">
        <v>149</v>
      </c>
      <c r="Y393" s="1"/>
      <c r="Z393" s="1"/>
      <c r="AA393" s="1"/>
      <c r="AB393" s="1"/>
      <c r="AC393" s="1" t="s">
        <v>191</v>
      </c>
      <c r="AD393" s="1"/>
      <c r="AE393" s="1" t="s">
        <v>163</v>
      </c>
      <c r="AF393" s="1" t="s">
        <v>43</v>
      </c>
    </row>
    <row r="394" spans="1:32" ht="45" x14ac:dyDescent="0.25">
      <c r="A394" s="1" t="s">
        <v>203</v>
      </c>
      <c r="B394" s="1" t="s">
        <v>163</v>
      </c>
      <c r="C394" s="1" t="s">
        <v>149</v>
      </c>
      <c r="D394" s="1" t="s">
        <v>833</v>
      </c>
      <c r="E394" s="1" t="s">
        <v>817</v>
      </c>
      <c r="F394" s="1"/>
      <c r="G394" s="1" t="s">
        <v>183</v>
      </c>
      <c r="H394" s="1" t="str">
        <f>VLOOKUP(G394,'SC to SCH'!$1:$1048576,2,FALSE)</f>
        <v>Domestic Travel</v>
      </c>
      <c r="I394" s="1"/>
      <c r="J394" s="1" t="s">
        <v>940</v>
      </c>
      <c r="K394" s="62">
        <v>43677</v>
      </c>
      <c r="L394" s="1"/>
      <c r="M394" s="1" t="s">
        <v>205</v>
      </c>
      <c r="N394" s="1"/>
      <c r="O394" s="1" t="s">
        <v>152</v>
      </c>
      <c r="P394" s="1" t="s">
        <v>1</v>
      </c>
      <c r="Q394" s="2">
        <v>776.85</v>
      </c>
      <c r="R394" s="1"/>
      <c r="S394" s="1" t="s">
        <v>828</v>
      </c>
      <c r="T394" s="1"/>
      <c r="U394" s="1"/>
      <c r="V394" s="1" t="s">
        <v>152</v>
      </c>
      <c r="W394" s="1" t="s">
        <v>833</v>
      </c>
      <c r="X394" s="1" t="s">
        <v>149</v>
      </c>
      <c r="Y394" s="1"/>
      <c r="Z394" s="1"/>
      <c r="AA394" s="1"/>
      <c r="AB394" s="1"/>
      <c r="AC394" s="1" t="s">
        <v>183</v>
      </c>
      <c r="AD394" s="1"/>
      <c r="AE394" s="1" t="s">
        <v>163</v>
      </c>
      <c r="AF394" s="1" t="s">
        <v>43</v>
      </c>
    </row>
    <row r="395" spans="1:32" ht="45" x14ac:dyDescent="0.25">
      <c r="A395" s="1" t="s">
        <v>203</v>
      </c>
      <c r="B395" s="1" t="s">
        <v>172</v>
      </c>
      <c r="C395" s="1" t="s">
        <v>149</v>
      </c>
      <c r="D395" s="1" t="s">
        <v>833</v>
      </c>
      <c r="E395" s="1" t="s">
        <v>817</v>
      </c>
      <c r="F395" s="1"/>
      <c r="G395" s="1" t="s">
        <v>415</v>
      </c>
      <c r="H395" s="1" t="str">
        <f>VLOOKUP(G395,'SC to SCH'!$1:$1048576,2,FALSE)</f>
        <v>Dues &amp; Memberships</v>
      </c>
      <c r="I395" s="1"/>
      <c r="J395" s="1" t="s">
        <v>941</v>
      </c>
      <c r="K395" s="62">
        <v>43677</v>
      </c>
      <c r="L395" s="1"/>
      <c r="M395" s="1" t="s">
        <v>205</v>
      </c>
      <c r="N395" s="1"/>
      <c r="O395" s="1" t="s">
        <v>152</v>
      </c>
      <c r="P395" s="1" t="s">
        <v>1</v>
      </c>
      <c r="Q395" s="2">
        <v>20</v>
      </c>
      <c r="R395" s="1"/>
      <c r="S395" s="1" t="s">
        <v>828</v>
      </c>
      <c r="T395" s="1"/>
      <c r="U395" s="1"/>
      <c r="V395" s="1" t="s">
        <v>152</v>
      </c>
      <c r="W395" s="1" t="s">
        <v>833</v>
      </c>
      <c r="X395" s="1" t="s">
        <v>149</v>
      </c>
      <c r="Y395" s="1"/>
      <c r="Z395" s="1"/>
      <c r="AA395" s="1"/>
      <c r="AB395" s="1"/>
      <c r="AC395" s="1" t="s">
        <v>415</v>
      </c>
      <c r="AD395" s="1"/>
      <c r="AE395" s="1" t="s">
        <v>172</v>
      </c>
      <c r="AF395" s="1" t="s">
        <v>43</v>
      </c>
    </row>
    <row r="396" spans="1:32" ht="45" x14ac:dyDescent="0.25">
      <c r="A396" s="1" t="s">
        <v>203</v>
      </c>
      <c r="B396" s="1" t="s">
        <v>155</v>
      </c>
      <c r="C396" s="1" t="s">
        <v>149</v>
      </c>
      <c r="D396" s="1" t="s">
        <v>833</v>
      </c>
      <c r="E396" s="1" t="s">
        <v>817</v>
      </c>
      <c r="F396" s="1"/>
      <c r="G396" s="1" t="s">
        <v>10</v>
      </c>
      <c r="H396" s="1" t="str">
        <f>VLOOKUP(G396,'SC to SCH'!$1:$1048576,2,FALSE)</f>
        <v>Fringe Benefits Allocated</v>
      </c>
      <c r="I396" s="1"/>
      <c r="J396" s="1" t="s">
        <v>835</v>
      </c>
      <c r="K396" s="62">
        <v>43677</v>
      </c>
      <c r="L396" s="1"/>
      <c r="M396" s="1" t="s">
        <v>205</v>
      </c>
      <c r="N396" s="1"/>
      <c r="O396" s="1" t="s">
        <v>152</v>
      </c>
      <c r="P396" s="1" t="s">
        <v>1</v>
      </c>
      <c r="Q396" s="2">
        <v>11968.34</v>
      </c>
      <c r="R396" s="1"/>
      <c r="S396" s="1" t="s">
        <v>828</v>
      </c>
      <c r="T396" s="1"/>
      <c r="U396" s="1"/>
      <c r="V396" s="1" t="s">
        <v>152</v>
      </c>
      <c r="W396" s="1" t="s">
        <v>833</v>
      </c>
      <c r="X396" s="1" t="s">
        <v>149</v>
      </c>
      <c r="Y396" s="1"/>
      <c r="Z396" s="1"/>
      <c r="AA396" s="1"/>
      <c r="AB396" s="1"/>
      <c r="AC396" s="1" t="s">
        <v>10</v>
      </c>
      <c r="AD396" s="1"/>
      <c r="AE396" s="1" t="s">
        <v>155</v>
      </c>
      <c r="AF396" s="1" t="s">
        <v>43</v>
      </c>
    </row>
    <row r="397" spans="1:32" ht="45" x14ac:dyDescent="0.25">
      <c r="A397" s="1" t="s">
        <v>203</v>
      </c>
      <c r="B397" s="1" t="s">
        <v>156</v>
      </c>
      <c r="C397" s="1" t="s">
        <v>149</v>
      </c>
      <c r="D397" s="1" t="s">
        <v>833</v>
      </c>
      <c r="E397" s="1" t="s">
        <v>817</v>
      </c>
      <c r="F397" s="1"/>
      <c r="G397" s="1" t="s">
        <v>49</v>
      </c>
      <c r="H397" s="1" t="str">
        <f>VLOOKUP(G397,'SC to SCH'!$1:$1048576,2,FALSE)</f>
        <v>FT Staff</v>
      </c>
      <c r="I397" s="1"/>
      <c r="J397" s="1" t="s">
        <v>836</v>
      </c>
      <c r="K397" s="62">
        <v>43677</v>
      </c>
      <c r="L397" s="1"/>
      <c r="M397" s="1" t="s">
        <v>205</v>
      </c>
      <c r="N397" s="1"/>
      <c r="O397" s="1" t="s">
        <v>152</v>
      </c>
      <c r="P397" s="1" t="s">
        <v>1</v>
      </c>
      <c r="Q397" s="2">
        <v>35995.01</v>
      </c>
      <c r="R397" s="1"/>
      <c r="S397" s="1" t="s">
        <v>828</v>
      </c>
      <c r="T397" s="1"/>
      <c r="U397" s="1"/>
      <c r="V397" s="1" t="s">
        <v>152</v>
      </c>
      <c r="W397" s="1" t="s">
        <v>833</v>
      </c>
      <c r="X397" s="1" t="s">
        <v>149</v>
      </c>
      <c r="Y397" s="1"/>
      <c r="Z397" s="1"/>
      <c r="AA397" s="1"/>
      <c r="AB397" s="1"/>
      <c r="AC397" s="1" t="s">
        <v>49</v>
      </c>
      <c r="AD397" s="1"/>
      <c r="AE397" s="1" t="s">
        <v>156</v>
      </c>
      <c r="AF397" s="1" t="s">
        <v>43</v>
      </c>
    </row>
    <row r="398" spans="1:32" ht="45" x14ac:dyDescent="0.25">
      <c r="A398" s="1" t="s">
        <v>203</v>
      </c>
      <c r="B398" s="1" t="s">
        <v>816</v>
      </c>
      <c r="C398" s="1" t="s">
        <v>149</v>
      </c>
      <c r="D398" s="1" t="s">
        <v>838</v>
      </c>
      <c r="E398" s="1" t="s">
        <v>817</v>
      </c>
      <c r="F398" s="1"/>
      <c r="G398" s="1"/>
      <c r="H398" s="1" t="s">
        <v>21</v>
      </c>
      <c r="I398" s="1" t="s">
        <v>839</v>
      </c>
      <c r="J398" s="1" t="s">
        <v>840</v>
      </c>
      <c r="K398" s="62">
        <v>43677</v>
      </c>
      <c r="L398" s="1"/>
      <c r="M398" s="1" t="s">
        <v>205</v>
      </c>
      <c r="N398" s="1"/>
      <c r="O398" s="1" t="s">
        <v>152</v>
      </c>
      <c r="P398" s="1" t="s">
        <v>1</v>
      </c>
      <c r="Q398" s="2">
        <v>-18849.25</v>
      </c>
      <c r="R398" s="1"/>
      <c r="S398" s="1" t="s">
        <v>828</v>
      </c>
      <c r="T398" s="1"/>
      <c r="U398" s="1"/>
      <c r="V398" s="1" t="s">
        <v>152</v>
      </c>
      <c r="W398" s="1" t="s">
        <v>838</v>
      </c>
      <c r="X398" s="1" t="s">
        <v>149</v>
      </c>
      <c r="Y398" s="1"/>
      <c r="Z398" s="1"/>
      <c r="AA398" s="1"/>
      <c r="AB398" s="1"/>
      <c r="AC398" s="1"/>
      <c r="AD398" s="1" t="s">
        <v>839</v>
      </c>
      <c r="AE398" s="1" t="s">
        <v>816</v>
      </c>
      <c r="AF398" s="1" t="s">
        <v>43</v>
      </c>
    </row>
    <row r="399" spans="1:32" ht="45" x14ac:dyDescent="0.25">
      <c r="A399" s="1" t="s">
        <v>203</v>
      </c>
      <c r="B399" s="1" t="s">
        <v>157</v>
      </c>
      <c r="C399" s="1" t="s">
        <v>149</v>
      </c>
      <c r="D399" s="1" t="s">
        <v>838</v>
      </c>
      <c r="E399" s="1" t="s">
        <v>817</v>
      </c>
      <c r="F399" s="1"/>
      <c r="G399" s="1" t="s">
        <v>158</v>
      </c>
      <c r="H399" s="1" t="str">
        <f>VLOOKUP(G399,'SC to SCH'!$1:$1048576,2,FALSE)</f>
        <v>Inter-Departmental Services</v>
      </c>
      <c r="I399" s="1"/>
      <c r="J399" s="1" t="s">
        <v>841</v>
      </c>
      <c r="K399" s="62">
        <v>43677</v>
      </c>
      <c r="L399" s="1"/>
      <c r="M399" s="1" t="s">
        <v>205</v>
      </c>
      <c r="N399" s="1"/>
      <c r="O399" s="1" t="s">
        <v>152</v>
      </c>
      <c r="P399" s="1" t="s">
        <v>1</v>
      </c>
      <c r="Q399" s="2">
        <v>80</v>
      </c>
      <c r="R399" s="1"/>
      <c r="S399" s="1" t="s">
        <v>828</v>
      </c>
      <c r="T399" s="1"/>
      <c r="U399" s="1"/>
      <c r="V399" s="1" t="s">
        <v>152</v>
      </c>
      <c r="W399" s="1" t="s">
        <v>838</v>
      </c>
      <c r="X399" s="1" t="s">
        <v>149</v>
      </c>
      <c r="Y399" s="1"/>
      <c r="Z399" s="1"/>
      <c r="AA399" s="1"/>
      <c r="AB399" s="1"/>
      <c r="AC399" s="1" t="s">
        <v>158</v>
      </c>
      <c r="AD399" s="1"/>
      <c r="AE399" s="1" t="s">
        <v>157</v>
      </c>
      <c r="AF399" s="1" t="s">
        <v>43</v>
      </c>
    </row>
    <row r="400" spans="1:32" ht="45" x14ac:dyDescent="0.25">
      <c r="A400" s="1" t="s">
        <v>203</v>
      </c>
      <c r="B400" s="1" t="s">
        <v>178</v>
      </c>
      <c r="C400" s="1" t="s">
        <v>149</v>
      </c>
      <c r="D400" s="1" t="s">
        <v>838</v>
      </c>
      <c r="E400" s="1" t="s">
        <v>817</v>
      </c>
      <c r="F400" s="1"/>
      <c r="G400" s="1" t="s">
        <v>179</v>
      </c>
      <c r="H400" s="1" t="str">
        <f>VLOOKUP(G400,'SC to SCH'!$1:$1048576,2,FALSE)</f>
        <v>Furniture and Equipment</v>
      </c>
      <c r="I400" s="1"/>
      <c r="J400" s="1" t="s">
        <v>842</v>
      </c>
      <c r="K400" s="62">
        <v>43677</v>
      </c>
      <c r="L400" s="1"/>
      <c r="M400" s="1" t="s">
        <v>205</v>
      </c>
      <c r="N400" s="1"/>
      <c r="O400" s="1" t="s">
        <v>152</v>
      </c>
      <c r="P400" s="1" t="s">
        <v>1</v>
      </c>
      <c r="Q400" s="2">
        <v>2494.54</v>
      </c>
      <c r="R400" s="1"/>
      <c r="S400" s="1" t="s">
        <v>828</v>
      </c>
      <c r="T400" s="1"/>
      <c r="U400" s="1"/>
      <c r="V400" s="1" t="s">
        <v>152</v>
      </c>
      <c r="W400" s="1" t="s">
        <v>838</v>
      </c>
      <c r="X400" s="1" t="s">
        <v>149</v>
      </c>
      <c r="Y400" s="1"/>
      <c r="Z400" s="1"/>
      <c r="AA400" s="1"/>
      <c r="AB400" s="1"/>
      <c r="AC400" s="1" t="s">
        <v>179</v>
      </c>
      <c r="AD400" s="1"/>
      <c r="AE400" s="1" t="s">
        <v>178</v>
      </c>
      <c r="AF400" s="1" t="s">
        <v>43</v>
      </c>
    </row>
    <row r="401" spans="1:32" ht="45" x14ac:dyDescent="0.25">
      <c r="A401" s="1" t="s">
        <v>203</v>
      </c>
      <c r="B401" s="1" t="s">
        <v>169</v>
      </c>
      <c r="C401" s="1" t="s">
        <v>149</v>
      </c>
      <c r="D401" s="1" t="s">
        <v>838</v>
      </c>
      <c r="E401" s="1" t="s">
        <v>817</v>
      </c>
      <c r="F401" s="1"/>
      <c r="G401" s="1" t="s">
        <v>173</v>
      </c>
      <c r="H401" s="1" t="str">
        <f>VLOOKUP(G401,'SC to SCH'!$1:$1048576,2,FALSE)</f>
        <v>Supplies</v>
      </c>
      <c r="I401" s="1"/>
      <c r="J401" s="1" t="s">
        <v>843</v>
      </c>
      <c r="K401" s="62">
        <v>43677</v>
      </c>
      <c r="L401" s="1"/>
      <c r="M401" s="1" t="s">
        <v>205</v>
      </c>
      <c r="N401" s="1"/>
      <c r="O401" s="1" t="s">
        <v>152</v>
      </c>
      <c r="P401" s="1" t="s">
        <v>1</v>
      </c>
      <c r="Q401" s="2">
        <v>399.7</v>
      </c>
      <c r="R401" s="1"/>
      <c r="S401" s="1" t="s">
        <v>828</v>
      </c>
      <c r="T401" s="1"/>
      <c r="U401" s="1"/>
      <c r="V401" s="1" t="s">
        <v>152</v>
      </c>
      <c r="W401" s="1" t="s">
        <v>838</v>
      </c>
      <c r="X401" s="1" t="s">
        <v>149</v>
      </c>
      <c r="Y401" s="1"/>
      <c r="Z401" s="1"/>
      <c r="AA401" s="1"/>
      <c r="AB401" s="1"/>
      <c r="AC401" s="1" t="s">
        <v>173</v>
      </c>
      <c r="AD401" s="1"/>
      <c r="AE401" s="1" t="s">
        <v>169</v>
      </c>
      <c r="AF401" s="1" t="s">
        <v>43</v>
      </c>
    </row>
    <row r="402" spans="1:32" ht="45" x14ac:dyDescent="0.25">
      <c r="A402" s="1" t="s">
        <v>203</v>
      </c>
      <c r="B402" s="1" t="s">
        <v>153</v>
      </c>
      <c r="C402" s="1" t="s">
        <v>149</v>
      </c>
      <c r="D402" s="1" t="s">
        <v>838</v>
      </c>
      <c r="E402" s="1" t="s">
        <v>817</v>
      </c>
      <c r="F402" s="1"/>
      <c r="G402" s="1" t="s">
        <v>154</v>
      </c>
      <c r="H402" s="1" t="str">
        <f>VLOOKUP(G402,'SC to SCH'!$1:$1048576,2,FALSE)</f>
        <v>Printing and Duplicating</v>
      </c>
      <c r="I402" s="1"/>
      <c r="J402" s="1" t="s">
        <v>844</v>
      </c>
      <c r="K402" s="62">
        <v>43677</v>
      </c>
      <c r="L402" s="1"/>
      <c r="M402" s="1" t="s">
        <v>205</v>
      </c>
      <c r="N402" s="1"/>
      <c r="O402" s="1" t="s">
        <v>152</v>
      </c>
      <c r="P402" s="1" t="s">
        <v>1</v>
      </c>
      <c r="Q402" s="2">
        <v>-1370.82</v>
      </c>
      <c r="R402" s="1"/>
      <c r="S402" s="1" t="s">
        <v>828</v>
      </c>
      <c r="T402" s="1"/>
      <c r="U402" s="1"/>
      <c r="V402" s="1" t="s">
        <v>152</v>
      </c>
      <c r="W402" s="1" t="s">
        <v>838</v>
      </c>
      <c r="X402" s="1" t="s">
        <v>149</v>
      </c>
      <c r="Y402" s="1"/>
      <c r="Z402" s="1"/>
      <c r="AA402" s="1"/>
      <c r="AB402" s="1"/>
      <c r="AC402" s="1" t="s">
        <v>154</v>
      </c>
      <c r="AD402" s="1"/>
      <c r="AE402" s="1" t="s">
        <v>153</v>
      </c>
      <c r="AF402" s="1" t="s">
        <v>43</v>
      </c>
    </row>
    <row r="403" spans="1:32" ht="45" x14ac:dyDescent="0.25">
      <c r="A403" s="1" t="s">
        <v>203</v>
      </c>
      <c r="B403" s="1" t="s">
        <v>163</v>
      </c>
      <c r="C403" s="1" t="s">
        <v>149</v>
      </c>
      <c r="D403" s="1" t="s">
        <v>838</v>
      </c>
      <c r="E403" s="1" t="s">
        <v>817</v>
      </c>
      <c r="F403" s="1"/>
      <c r="G403" s="1" t="s">
        <v>199</v>
      </c>
      <c r="H403" s="1" t="str">
        <f>VLOOKUP(G403,'SC to SCH'!$1:$1048576,2,FALSE)</f>
        <v>Domestic Travel</v>
      </c>
      <c r="I403" s="1"/>
      <c r="J403" s="1" t="s">
        <v>942</v>
      </c>
      <c r="K403" s="62">
        <v>43677</v>
      </c>
      <c r="L403" s="1"/>
      <c r="M403" s="1" t="s">
        <v>205</v>
      </c>
      <c r="N403" s="1"/>
      <c r="O403" s="1" t="s">
        <v>152</v>
      </c>
      <c r="P403" s="1" t="s">
        <v>1</v>
      </c>
      <c r="Q403" s="2">
        <v>3440</v>
      </c>
      <c r="R403" s="1"/>
      <c r="S403" s="1" t="s">
        <v>828</v>
      </c>
      <c r="T403" s="1"/>
      <c r="U403" s="1"/>
      <c r="V403" s="1" t="s">
        <v>152</v>
      </c>
      <c r="W403" s="1" t="s">
        <v>838</v>
      </c>
      <c r="X403" s="1" t="s">
        <v>149</v>
      </c>
      <c r="Y403" s="1"/>
      <c r="Z403" s="1"/>
      <c r="AA403" s="1"/>
      <c r="AB403" s="1"/>
      <c r="AC403" s="1" t="s">
        <v>199</v>
      </c>
      <c r="AD403" s="1"/>
      <c r="AE403" s="1" t="s">
        <v>163</v>
      </c>
      <c r="AF403" s="1" t="s">
        <v>43</v>
      </c>
    </row>
    <row r="404" spans="1:32" ht="45" x14ac:dyDescent="0.25">
      <c r="A404" s="1" t="s">
        <v>203</v>
      </c>
      <c r="B404" s="1" t="s">
        <v>163</v>
      </c>
      <c r="C404" s="1" t="s">
        <v>149</v>
      </c>
      <c r="D404" s="1" t="s">
        <v>838</v>
      </c>
      <c r="E404" s="1" t="s">
        <v>817</v>
      </c>
      <c r="F404" s="1"/>
      <c r="G404" s="1" t="s">
        <v>164</v>
      </c>
      <c r="H404" s="1" t="str">
        <f>VLOOKUP(G404,'SC to SCH'!$1:$1048576,2,FALSE)</f>
        <v>Domestic Travel</v>
      </c>
      <c r="I404" s="1"/>
      <c r="J404" s="1" t="s">
        <v>907</v>
      </c>
      <c r="K404" s="62">
        <v>43677</v>
      </c>
      <c r="L404" s="1"/>
      <c r="M404" s="1" t="s">
        <v>205</v>
      </c>
      <c r="N404" s="1"/>
      <c r="O404" s="1" t="s">
        <v>152</v>
      </c>
      <c r="P404" s="1" t="s">
        <v>1</v>
      </c>
      <c r="Q404" s="2">
        <v>248</v>
      </c>
      <c r="R404" s="1"/>
      <c r="S404" s="1" t="s">
        <v>828</v>
      </c>
      <c r="T404" s="1"/>
      <c r="U404" s="1"/>
      <c r="V404" s="1" t="s">
        <v>152</v>
      </c>
      <c r="W404" s="1" t="s">
        <v>838</v>
      </c>
      <c r="X404" s="1" t="s">
        <v>149</v>
      </c>
      <c r="Y404" s="1"/>
      <c r="Z404" s="1"/>
      <c r="AA404" s="1"/>
      <c r="AB404" s="1"/>
      <c r="AC404" s="1" t="s">
        <v>164</v>
      </c>
      <c r="AD404" s="1"/>
      <c r="AE404" s="1" t="s">
        <v>163</v>
      </c>
      <c r="AF404" s="1" t="s">
        <v>43</v>
      </c>
    </row>
    <row r="405" spans="1:32" ht="45" x14ac:dyDescent="0.25">
      <c r="A405" s="1" t="s">
        <v>203</v>
      </c>
      <c r="B405" s="1" t="s">
        <v>163</v>
      </c>
      <c r="C405" s="1" t="s">
        <v>149</v>
      </c>
      <c r="D405" s="1" t="s">
        <v>838</v>
      </c>
      <c r="E405" s="1" t="s">
        <v>817</v>
      </c>
      <c r="F405" s="1"/>
      <c r="G405" s="1" t="s">
        <v>164</v>
      </c>
      <c r="H405" s="1" t="str">
        <f>VLOOKUP(G405,'SC to SCH'!$1:$1048576,2,FALSE)</f>
        <v>Domestic Travel</v>
      </c>
      <c r="I405" s="1"/>
      <c r="J405" s="1" t="s">
        <v>908</v>
      </c>
      <c r="K405" s="62">
        <v>43677</v>
      </c>
      <c r="L405" s="1"/>
      <c r="M405" s="1" t="s">
        <v>205</v>
      </c>
      <c r="N405" s="1"/>
      <c r="O405" s="1" t="s">
        <v>152</v>
      </c>
      <c r="P405" s="1" t="s">
        <v>1</v>
      </c>
      <c r="Q405" s="2">
        <v>1191.8399999999999</v>
      </c>
      <c r="R405" s="1"/>
      <c r="S405" s="1" t="s">
        <v>828</v>
      </c>
      <c r="T405" s="1"/>
      <c r="U405" s="1"/>
      <c r="V405" s="1" t="s">
        <v>152</v>
      </c>
      <c r="W405" s="1" t="s">
        <v>838</v>
      </c>
      <c r="X405" s="1" t="s">
        <v>149</v>
      </c>
      <c r="Y405" s="1"/>
      <c r="Z405" s="1"/>
      <c r="AA405" s="1"/>
      <c r="AB405" s="1"/>
      <c r="AC405" s="1" t="s">
        <v>164</v>
      </c>
      <c r="AD405" s="1"/>
      <c r="AE405" s="1" t="s">
        <v>163</v>
      </c>
      <c r="AF405" s="1" t="s">
        <v>43</v>
      </c>
    </row>
    <row r="406" spans="1:32" ht="45" x14ac:dyDescent="0.25">
      <c r="A406" s="1" t="s">
        <v>203</v>
      </c>
      <c r="B406" s="1" t="s">
        <v>176</v>
      </c>
      <c r="C406" s="1" t="s">
        <v>149</v>
      </c>
      <c r="D406" s="1" t="s">
        <v>838</v>
      </c>
      <c r="E406" s="1" t="s">
        <v>817</v>
      </c>
      <c r="F406" s="1"/>
      <c r="G406" s="1" t="s">
        <v>182</v>
      </c>
      <c r="H406" s="1" t="str">
        <f>VLOOKUP(G406,'SC to SCH'!$1:$1048576,2,FALSE)</f>
        <v>Local Business</v>
      </c>
      <c r="I406" s="1"/>
      <c r="J406" s="1" t="s">
        <v>845</v>
      </c>
      <c r="K406" s="62">
        <v>43677</v>
      </c>
      <c r="L406" s="1"/>
      <c r="M406" s="1" t="s">
        <v>205</v>
      </c>
      <c r="N406" s="1"/>
      <c r="O406" s="1" t="s">
        <v>152</v>
      </c>
      <c r="P406" s="1" t="s">
        <v>1</v>
      </c>
      <c r="Q406" s="2">
        <v>371.8</v>
      </c>
      <c r="R406" s="1"/>
      <c r="S406" s="1" t="s">
        <v>828</v>
      </c>
      <c r="T406" s="1"/>
      <c r="U406" s="1"/>
      <c r="V406" s="1" t="s">
        <v>152</v>
      </c>
      <c r="W406" s="1" t="s">
        <v>838</v>
      </c>
      <c r="X406" s="1" t="s">
        <v>149</v>
      </c>
      <c r="Y406" s="1"/>
      <c r="Z406" s="1"/>
      <c r="AA406" s="1"/>
      <c r="AB406" s="1"/>
      <c r="AC406" s="1" t="s">
        <v>182</v>
      </c>
      <c r="AD406" s="1"/>
      <c r="AE406" s="1" t="s">
        <v>176</v>
      </c>
      <c r="AF406" s="1" t="s">
        <v>43</v>
      </c>
    </row>
    <row r="407" spans="1:32" ht="45" x14ac:dyDescent="0.25">
      <c r="A407" s="1" t="s">
        <v>203</v>
      </c>
      <c r="B407" s="1" t="s">
        <v>229</v>
      </c>
      <c r="C407" s="1" t="s">
        <v>149</v>
      </c>
      <c r="D407" s="1" t="s">
        <v>838</v>
      </c>
      <c r="E407" s="1" t="s">
        <v>817</v>
      </c>
      <c r="F407" s="1"/>
      <c r="G407" s="1" t="s">
        <v>436</v>
      </c>
      <c r="H407" s="1" t="str">
        <f>VLOOKUP(G407,'SC to SCH'!$1:$1048576,2,FALSE)</f>
        <v>Communications</v>
      </c>
      <c r="I407" s="1"/>
      <c r="J407" s="1" t="s">
        <v>848</v>
      </c>
      <c r="K407" s="62">
        <v>43677</v>
      </c>
      <c r="L407" s="1"/>
      <c r="M407" s="1" t="s">
        <v>205</v>
      </c>
      <c r="N407" s="1"/>
      <c r="O407" s="1" t="s">
        <v>152</v>
      </c>
      <c r="P407" s="1" t="s">
        <v>1</v>
      </c>
      <c r="Q407" s="2">
        <v>29.62</v>
      </c>
      <c r="R407" s="1"/>
      <c r="S407" s="1" t="s">
        <v>828</v>
      </c>
      <c r="T407" s="1"/>
      <c r="U407" s="1"/>
      <c r="V407" s="1" t="s">
        <v>152</v>
      </c>
      <c r="W407" s="1" t="s">
        <v>838</v>
      </c>
      <c r="X407" s="1" t="s">
        <v>149</v>
      </c>
      <c r="Y407" s="1"/>
      <c r="Z407" s="1"/>
      <c r="AA407" s="1"/>
      <c r="AB407" s="1"/>
      <c r="AC407" s="1" t="s">
        <v>436</v>
      </c>
      <c r="AD407" s="1"/>
      <c r="AE407" s="1" t="s">
        <v>229</v>
      </c>
      <c r="AF407" s="1" t="s">
        <v>43</v>
      </c>
    </row>
    <row r="408" spans="1:32" ht="45" x14ac:dyDescent="0.25">
      <c r="A408" s="1" t="s">
        <v>203</v>
      </c>
      <c r="B408" s="1" t="s">
        <v>155</v>
      </c>
      <c r="C408" s="1" t="s">
        <v>149</v>
      </c>
      <c r="D408" s="1" t="s">
        <v>838</v>
      </c>
      <c r="E408" s="1" t="s">
        <v>817</v>
      </c>
      <c r="F408" s="1"/>
      <c r="G408" s="1" t="s">
        <v>10</v>
      </c>
      <c r="H408" s="1" t="str">
        <f>VLOOKUP(G408,'SC to SCH'!$1:$1048576,2,FALSE)</f>
        <v>Fringe Benefits Allocated</v>
      </c>
      <c r="I408" s="1"/>
      <c r="J408" s="1" t="s">
        <v>849</v>
      </c>
      <c r="K408" s="62">
        <v>43677</v>
      </c>
      <c r="L408" s="1"/>
      <c r="M408" s="1" t="s">
        <v>205</v>
      </c>
      <c r="N408" s="1"/>
      <c r="O408" s="1" t="s">
        <v>152</v>
      </c>
      <c r="P408" s="1" t="s">
        <v>1</v>
      </c>
      <c r="Q408" s="2">
        <v>15394.81</v>
      </c>
      <c r="R408" s="1"/>
      <c r="S408" s="1" t="s">
        <v>828</v>
      </c>
      <c r="T408" s="1"/>
      <c r="U408" s="1"/>
      <c r="V408" s="1" t="s">
        <v>152</v>
      </c>
      <c r="W408" s="1" t="s">
        <v>838</v>
      </c>
      <c r="X408" s="1" t="s">
        <v>149</v>
      </c>
      <c r="Y408" s="1"/>
      <c r="Z408" s="1"/>
      <c r="AA408" s="1"/>
      <c r="AB408" s="1"/>
      <c r="AC408" s="1" t="s">
        <v>10</v>
      </c>
      <c r="AD408" s="1"/>
      <c r="AE408" s="1" t="s">
        <v>155</v>
      </c>
      <c r="AF408" s="1" t="s">
        <v>43</v>
      </c>
    </row>
    <row r="409" spans="1:32" ht="45" x14ac:dyDescent="0.25">
      <c r="A409" s="1" t="s">
        <v>203</v>
      </c>
      <c r="B409" s="1" t="s">
        <v>156</v>
      </c>
      <c r="C409" s="1" t="s">
        <v>149</v>
      </c>
      <c r="D409" s="1" t="s">
        <v>838</v>
      </c>
      <c r="E409" s="1" t="s">
        <v>817</v>
      </c>
      <c r="F409" s="1"/>
      <c r="G409" s="1" t="s">
        <v>49</v>
      </c>
      <c r="H409" s="1" t="str">
        <f>VLOOKUP(G409,'SC to SCH'!$1:$1048576,2,FALSE)</f>
        <v>FT Staff</v>
      </c>
      <c r="I409" s="1"/>
      <c r="J409" s="1" t="s">
        <v>850</v>
      </c>
      <c r="K409" s="62">
        <v>43677</v>
      </c>
      <c r="L409" s="1"/>
      <c r="M409" s="1" t="s">
        <v>205</v>
      </c>
      <c r="N409" s="1"/>
      <c r="O409" s="1" t="s">
        <v>152</v>
      </c>
      <c r="P409" s="1" t="s">
        <v>1</v>
      </c>
      <c r="Q409" s="2">
        <v>45968.59</v>
      </c>
      <c r="R409" s="1"/>
      <c r="S409" s="1" t="s">
        <v>828</v>
      </c>
      <c r="T409" s="1"/>
      <c r="U409" s="1"/>
      <c r="V409" s="1" t="s">
        <v>152</v>
      </c>
      <c r="W409" s="1" t="s">
        <v>838</v>
      </c>
      <c r="X409" s="1" t="s">
        <v>149</v>
      </c>
      <c r="Y409" s="1"/>
      <c r="Z409" s="1"/>
      <c r="AA409" s="1"/>
      <c r="AB409" s="1"/>
      <c r="AC409" s="1" t="s">
        <v>49</v>
      </c>
      <c r="AD409" s="1"/>
      <c r="AE409" s="1" t="s">
        <v>156</v>
      </c>
      <c r="AF409" s="1" t="s">
        <v>43</v>
      </c>
    </row>
    <row r="410" spans="1:32" ht="45" x14ac:dyDescent="0.25">
      <c r="A410" s="1" t="s">
        <v>203</v>
      </c>
      <c r="B410" s="1" t="s">
        <v>156</v>
      </c>
      <c r="C410" s="1" t="s">
        <v>149</v>
      </c>
      <c r="D410" s="1" t="s">
        <v>838</v>
      </c>
      <c r="E410" s="1" t="s">
        <v>817</v>
      </c>
      <c r="F410" s="1"/>
      <c r="G410" s="1" t="s">
        <v>50</v>
      </c>
      <c r="H410" s="1" t="str">
        <f>VLOOKUP(G410,'SC to SCH'!$1:$1048576,2,FALSE)</f>
        <v>FT Staff</v>
      </c>
      <c r="I410" s="1"/>
      <c r="J410" s="1" t="s">
        <v>851</v>
      </c>
      <c r="K410" s="62">
        <v>43677</v>
      </c>
      <c r="L410" s="1"/>
      <c r="M410" s="1" t="s">
        <v>205</v>
      </c>
      <c r="N410" s="1"/>
      <c r="O410" s="1" t="s">
        <v>152</v>
      </c>
      <c r="P410" s="1" t="s">
        <v>1</v>
      </c>
      <c r="Q410" s="2">
        <v>700</v>
      </c>
      <c r="R410" s="1"/>
      <c r="S410" s="1" t="s">
        <v>828</v>
      </c>
      <c r="T410" s="1"/>
      <c r="U410" s="1"/>
      <c r="V410" s="1" t="s">
        <v>152</v>
      </c>
      <c r="W410" s="1" t="s">
        <v>838</v>
      </c>
      <c r="X410" s="1" t="s">
        <v>149</v>
      </c>
      <c r="Y410" s="1"/>
      <c r="Z410" s="1"/>
      <c r="AA410" s="1"/>
      <c r="AB410" s="1"/>
      <c r="AC410" s="1" t="s">
        <v>50</v>
      </c>
      <c r="AD410" s="1"/>
      <c r="AE410" s="1" t="s">
        <v>156</v>
      </c>
      <c r="AF410" s="1" t="s">
        <v>43</v>
      </c>
    </row>
    <row r="411" spans="1:32" ht="45" x14ac:dyDescent="0.25">
      <c r="A411" s="1" t="s">
        <v>203</v>
      </c>
      <c r="B411" s="1" t="s">
        <v>816</v>
      </c>
      <c r="C411" s="1" t="s">
        <v>149</v>
      </c>
      <c r="D411" s="1" t="s">
        <v>852</v>
      </c>
      <c r="E411" s="1" t="s">
        <v>817</v>
      </c>
      <c r="F411" s="1"/>
      <c r="G411" s="1"/>
      <c r="H411" s="1" t="s">
        <v>21</v>
      </c>
      <c r="I411" s="1" t="s">
        <v>818</v>
      </c>
      <c r="J411" s="1" t="s">
        <v>853</v>
      </c>
      <c r="K411" s="62">
        <v>43677</v>
      </c>
      <c r="L411" s="1"/>
      <c r="M411" s="1" t="s">
        <v>205</v>
      </c>
      <c r="N411" s="1"/>
      <c r="O411" s="1" t="s">
        <v>152</v>
      </c>
      <c r="P411" s="1" t="s">
        <v>1</v>
      </c>
      <c r="Q411" s="2">
        <v>-1500</v>
      </c>
      <c r="R411" s="1"/>
      <c r="S411" s="1" t="s">
        <v>828</v>
      </c>
      <c r="T411" s="1"/>
      <c r="U411" s="1"/>
      <c r="V411" s="1" t="s">
        <v>152</v>
      </c>
      <c r="W411" s="1" t="s">
        <v>852</v>
      </c>
      <c r="X411" s="1" t="s">
        <v>149</v>
      </c>
      <c r="Y411" s="1"/>
      <c r="Z411" s="1"/>
      <c r="AA411" s="1"/>
      <c r="AB411" s="1"/>
      <c r="AC411" s="1"/>
      <c r="AD411" s="1" t="s">
        <v>818</v>
      </c>
      <c r="AE411" s="1" t="s">
        <v>816</v>
      </c>
      <c r="AF411" s="1" t="s">
        <v>43</v>
      </c>
    </row>
    <row r="412" spans="1:32" ht="45" x14ac:dyDescent="0.25">
      <c r="A412" s="1" t="s">
        <v>203</v>
      </c>
      <c r="B412" s="1" t="s">
        <v>157</v>
      </c>
      <c r="C412" s="1" t="s">
        <v>149</v>
      </c>
      <c r="D412" s="1" t="s">
        <v>852</v>
      </c>
      <c r="E412" s="1" t="s">
        <v>817</v>
      </c>
      <c r="F412" s="1"/>
      <c r="G412" s="1" t="s">
        <v>158</v>
      </c>
      <c r="H412" s="1" t="str">
        <f>VLOOKUP(G412,'SC to SCH'!$1:$1048576,2,FALSE)</f>
        <v>Inter-Departmental Services</v>
      </c>
      <c r="I412" s="1"/>
      <c r="J412" s="1" t="s">
        <v>855</v>
      </c>
      <c r="K412" s="62">
        <v>43677</v>
      </c>
      <c r="L412" s="1"/>
      <c r="M412" s="1" t="s">
        <v>205</v>
      </c>
      <c r="N412" s="1"/>
      <c r="O412" s="1" t="s">
        <v>152</v>
      </c>
      <c r="P412" s="1" t="s">
        <v>1</v>
      </c>
      <c r="Q412" s="2">
        <v>80</v>
      </c>
      <c r="R412" s="1"/>
      <c r="S412" s="1" t="s">
        <v>828</v>
      </c>
      <c r="T412" s="1"/>
      <c r="U412" s="1"/>
      <c r="V412" s="1" t="s">
        <v>152</v>
      </c>
      <c r="W412" s="1" t="s">
        <v>852</v>
      </c>
      <c r="X412" s="1" t="s">
        <v>149</v>
      </c>
      <c r="Y412" s="1"/>
      <c r="Z412" s="1"/>
      <c r="AA412" s="1"/>
      <c r="AB412" s="1"/>
      <c r="AC412" s="1" t="s">
        <v>158</v>
      </c>
      <c r="AD412" s="1"/>
      <c r="AE412" s="1" t="s">
        <v>157</v>
      </c>
      <c r="AF412" s="1" t="s">
        <v>43</v>
      </c>
    </row>
    <row r="413" spans="1:32" ht="45" x14ac:dyDescent="0.25">
      <c r="A413" s="1" t="s">
        <v>203</v>
      </c>
      <c r="B413" s="1" t="s">
        <v>229</v>
      </c>
      <c r="C413" s="1" t="s">
        <v>149</v>
      </c>
      <c r="D413" s="1" t="s">
        <v>852</v>
      </c>
      <c r="E413" s="1" t="s">
        <v>817</v>
      </c>
      <c r="F413" s="1"/>
      <c r="G413" s="1" t="s">
        <v>436</v>
      </c>
      <c r="H413" s="1" t="str">
        <f>VLOOKUP(G413,'SC to SCH'!$1:$1048576,2,FALSE)</f>
        <v>Communications</v>
      </c>
      <c r="I413" s="1"/>
      <c r="J413" s="1" t="s">
        <v>861</v>
      </c>
      <c r="K413" s="62">
        <v>43677</v>
      </c>
      <c r="L413" s="1"/>
      <c r="M413" s="1" t="s">
        <v>205</v>
      </c>
      <c r="N413" s="1"/>
      <c r="O413" s="1" t="s">
        <v>152</v>
      </c>
      <c r="P413" s="1" t="s">
        <v>1</v>
      </c>
      <c r="Q413" s="2">
        <v>3.88</v>
      </c>
      <c r="R413" s="1"/>
      <c r="S413" s="1" t="s">
        <v>828</v>
      </c>
      <c r="T413" s="1"/>
      <c r="U413" s="1"/>
      <c r="V413" s="1" t="s">
        <v>152</v>
      </c>
      <c r="W413" s="1" t="s">
        <v>852</v>
      </c>
      <c r="X413" s="1" t="s">
        <v>149</v>
      </c>
      <c r="Y413" s="1"/>
      <c r="Z413" s="1"/>
      <c r="AA413" s="1"/>
      <c r="AB413" s="1"/>
      <c r="AC413" s="1" t="s">
        <v>436</v>
      </c>
      <c r="AD413" s="1"/>
      <c r="AE413" s="1" t="s">
        <v>229</v>
      </c>
      <c r="AF413" s="1" t="s">
        <v>43</v>
      </c>
    </row>
    <row r="414" spans="1:32" ht="45" x14ac:dyDescent="0.25">
      <c r="A414" s="1" t="s">
        <v>203</v>
      </c>
      <c r="B414" s="1" t="s">
        <v>155</v>
      </c>
      <c r="C414" s="1" t="s">
        <v>149</v>
      </c>
      <c r="D414" s="1" t="s">
        <v>852</v>
      </c>
      <c r="E414" s="1" t="s">
        <v>817</v>
      </c>
      <c r="F414" s="1"/>
      <c r="G414" s="1" t="s">
        <v>10</v>
      </c>
      <c r="H414" s="1" t="str">
        <f>VLOOKUP(G414,'SC to SCH'!$1:$1048576,2,FALSE)</f>
        <v>Fringe Benefits Allocated</v>
      </c>
      <c r="I414" s="1"/>
      <c r="J414" s="1" t="s">
        <v>862</v>
      </c>
      <c r="K414" s="62">
        <v>43677</v>
      </c>
      <c r="L414" s="1"/>
      <c r="M414" s="1" t="s">
        <v>205</v>
      </c>
      <c r="N414" s="1"/>
      <c r="O414" s="1" t="s">
        <v>152</v>
      </c>
      <c r="P414" s="1" t="s">
        <v>1</v>
      </c>
      <c r="Q414" s="2">
        <v>12254.62</v>
      </c>
      <c r="R414" s="1"/>
      <c r="S414" s="1" t="s">
        <v>828</v>
      </c>
      <c r="T414" s="1"/>
      <c r="U414" s="1"/>
      <c r="V414" s="1" t="s">
        <v>152</v>
      </c>
      <c r="W414" s="1" t="s">
        <v>852</v>
      </c>
      <c r="X414" s="1" t="s">
        <v>149</v>
      </c>
      <c r="Y414" s="1"/>
      <c r="Z414" s="1"/>
      <c r="AA414" s="1"/>
      <c r="AB414" s="1"/>
      <c r="AC414" s="1" t="s">
        <v>10</v>
      </c>
      <c r="AD414" s="1"/>
      <c r="AE414" s="1" t="s">
        <v>155</v>
      </c>
      <c r="AF414" s="1" t="s">
        <v>43</v>
      </c>
    </row>
    <row r="415" spans="1:32" ht="45" x14ac:dyDescent="0.25">
      <c r="A415" s="1" t="s">
        <v>203</v>
      </c>
      <c r="B415" s="1" t="s">
        <v>156</v>
      </c>
      <c r="C415" s="1" t="s">
        <v>149</v>
      </c>
      <c r="D415" s="1" t="s">
        <v>852</v>
      </c>
      <c r="E415" s="1" t="s">
        <v>817</v>
      </c>
      <c r="F415" s="1"/>
      <c r="G415" s="1" t="s">
        <v>49</v>
      </c>
      <c r="H415" s="1" t="str">
        <f>VLOOKUP(G415,'SC to SCH'!$1:$1048576,2,FALSE)</f>
        <v>FT Staff</v>
      </c>
      <c r="I415" s="1"/>
      <c r="J415" s="1" t="s">
        <v>863</v>
      </c>
      <c r="K415" s="62">
        <v>43677</v>
      </c>
      <c r="L415" s="1"/>
      <c r="M415" s="1" t="s">
        <v>205</v>
      </c>
      <c r="N415" s="1"/>
      <c r="O415" s="1" t="s">
        <v>152</v>
      </c>
      <c r="P415" s="1" t="s">
        <v>1</v>
      </c>
      <c r="Q415" s="2">
        <v>36856.01</v>
      </c>
      <c r="R415" s="1"/>
      <c r="S415" s="1" t="s">
        <v>828</v>
      </c>
      <c r="T415" s="1"/>
      <c r="U415" s="1"/>
      <c r="V415" s="1" t="s">
        <v>152</v>
      </c>
      <c r="W415" s="1" t="s">
        <v>852</v>
      </c>
      <c r="X415" s="1" t="s">
        <v>149</v>
      </c>
      <c r="Y415" s="1"/>
      <c r="Z415" s="1"/>
      <c r="AA415" s="1"/>
      <c r="AB415" s="1"/>
      <c r="AC415" s="1" t="s">
        <v>49</v>
      </c>
      <c r="AD415" s="1"/>
      <c r="AE415" s="1" t="s">
        <v>156</v>
      </c>
      <c r="AF415" s="1" t="s">
        <v>43</v>
      </c>
    </row>
    <row r="416" spans="1:32" ht="45" x14ac:dyDescent="0.25">
      <c r="A416" s="1" t="s">
        <v>203</v>
      </c>
      <c r="B416" s="1" t="s">
        <v>157</v>
      </c>
      <c r="C416" s="1" t="s">
        <v>149</v>
      </c>
      <c r="D416" s="1" t="s">
        <v>865</v>
      </c>
      <c r="E416" s="1" t="s">
        <v>817</v>
      </c>
      <c r="F416" s="1"/>
      <c r="G416" s="1" t="s">
        <v>165</v>
      </c>
      <c r="H416" s="1" t="str">
        <f>VLOOKUP(G416,'SC to SCH'!$1:$1048576,2,FALSE)</f>
        <v>Inter-Departmental Services</v>
      </c>
      <c r="I416" s="1"/>
      <c r="J416" s="1" t="s">
        <v>866</v>
      </c>
      <c r="K416" s="62">
        <v>43677</v>
      </c>
      <c r="L416" s="1"/>
      <c r="M416" s="1" t="s">
        <v>205</v>
      </c>
      <c r="N416" s="1"/>
      <c r="O416" s="1" t="s">
        <v>152</v>
      </c>
      <c r="P416" s="1" t="s">
        <v>1</v>
      </c>
      <c r="Q416" s="2">
        <v>650.20000000000005</v>
      </c>
      <c r="R416" s="1"/>
      <c r="S416" s="1" t="s">
        <v>828</v>
      </c>
      <c r="T416" s="1"/>
      <c r="U416" s="1"/>
      <c r="V416" s="1" t="s">
        <v>152</v>
      </c>
      <c r="W416" s="1" t="s">
        <v>865</v>
      </c>
      <c r="X416" s="1" t="s">
        <v>149</v>
      </c>
      <c r="Y416" s="1"/>
      <c r="Z416" s="1"/>
      <c r="AA416" s="1"/>
      <c r="AB416" s="1"/>
      <c r="AC416" s="1" t="s">
        <v>165</v>
      </c>
      <c r="AD416" s="1"/>
      <c r="AE416" s="1" t="s">
        <v>157</v>
      </c>
      <c r="AF416" s="1" t="s">
        <v>43</v>
      </c>
    </row>
    <row r="417" spans="1:32" ht="45" x14ac:dyDescent="0.25">
      <c r="A417" s="1" t="s">
        <v>203</v>
      </c>
      <c r="B417" s="1" t="s">
        <v>157</v>
      </c>
      <c r="C417" s="1" t="s">
        <v>149</v>
      </c>
      <c r="D417" s="1" t="s">
        <v>865</v>
      </c>
      <c r="E417" s="1" t="s">
        <v>817</v>
      </c>
      <c r="F417" s="1"/>
      <c r="G417" s="1" t="s">
        <v>158</v>
      </c>
      <c r="H417" s="1" t="str">
        <f>VLOOKUP(G417,'SC to SCH'!$1:$1048576,2,FALSE)</f>
        <v>Inter-Departmental Services</v>
      </c>
      <c r="I417" s="1"/>
      <c r="J417" s="1" t="s">
        <v>867</v>
      </c>
      <c r="K417" s="62">
        <v>43677</v>
      </c>
      <c r="L417" s="1"/>
      <c r="M417" s="1" t="s">
        <v>205</v>
      </c>
      <c r="N417" s="1"/>
      <c r="O417" s="1" t="s">
        <v>152</v>
      </c>
      <c r="P417" s="1" t="s">
        <v>1</v>
      </c>
      <c r="Q417" s="2">
        <v>60</v>
      </c>
      <c r="R417" s="1"/>
      <c r="S417" s="1" t="s">
        <v>828</v>
      </c>
      <c r="T417" s="1"/>
      <c r="U417" s="1"/>
      <c r="V417" s="1" t="s">
        <v>152</v>
      </c>
      <c r="W417" s="1" t="s">
        <v>865</v>
      </c>
      <c r="X417" s="1" t="s">
        <v>149</v>
      </c>
      <c r="Y417" s="1"/>
      <c r="Z417" s="1"/>
      <c r="AA417" s="1"/>
      <c r="AB417" s="1"/>
      <c r="AC417" s="1" t="s">
        <v>158</v>
      </c>
      <c r="AD417" s="1"/>
      <c r="AE417" s="1" t="s">
        <v>157</v>
      </c>
      <c r="AF417" s="1" t="s">
        <v>43</v>
      </c>
    </row>
    <row r="418" spans="1:32" ht="45" x14ac:dyDescent="0.25">
      <c r="A418" s="1" t="s">
        <v>203</v>
      </c>
      <c r="B418" s="1" t="s">
        <v>169</v>
      </c>
      <c r="C418" s="1" t="s">
        <v>149</v>
      </c>
      <c r="D418" s="1" t="s">
        <v>865</v>
      </c>
      <c r="E418" s="1" t="s">
        <v>817</v>
      </c>
      <c r="F418" s="1"/>
      <c r="G418" s="1" t="s">
        <v>170</v>
      </c>
      <c r="H418" s="1" t="str">
        <f>VLOOKUP(G418,'SC to SCH'!$1:$1048576,2,FALSE)</f>
        <v>Supplies</v>
      </c>
      <c r="I418" s="1"/>
      <c r="J418" s="1" t="s">
        <v>884</v>
      </c>
      <c r="K418" s="62">
        <v>43677</v>
      </c>
      <c r="L418" s="1"/>
      <c r="M418" s="1" t="s">
        <v>205</v>
      </c>
      <c r="N418" s="1"/>
      <c r="O418" s="1" t="s">
        <v>152</v>
      </c>
      <c r="P418" s="1" t="s">
        <v>1</v>
      </c>
      <c r="Q418" s="2">
        <v>60.98</v>
      </c>
      <c r="R418" s="1"/>
      <c r="S418" s="1" t="s">
        <v>828</v>
      </c>
      <c r="T418" s="1"/>
      <c r="U418" s="1"/>
      <c r="V418" s="1" t="s">
        <v>152</v>
      </c>
      <c r="W418" s="1" t="s">
        <v>865</v>
      </c>
      <c r="X418" s="1" t="s">
        <v>149</v>
      </c>
      <c r="Y418" s="1"/>
      <c r="Z418" s="1"/>
      <c r="AA418" s="1"/>
      <c r="AB418" s="1"/>
      <c r="AC418" s="1" t="s">
        <v>170</v>
      </c>
      <c r="AD418" s="1"/>
      <c r="AE418" s="1" t="s">
        <v>169</v>
      </c>
      <c r="AF418" s="1" t="s">
        <v>43</v>
      </c>
    </row>
    <row r="419" spans="1:32" ht="45" x14ac:dyDescent="0.25">
      <c r="A419" s="1" t="s">
        <v>203</v>
      </c>
      <c r="B419" s="1" t="s">
        <v>153</v>
      </c>
      <c r="C419" s="1" t="s">
        <v>149</v>
      </c>
      <c r="D419" s="1" t="s">
        <v>865</v>
      </c>
      <c r="E419" s="1" t="s">
        <v>817</v>
      </c>
      <c r="F419" s="1"/>
      <c r="G419" s="1" t="s">
        <v>167</v>
      </c>
      <c r="H419" s="1" t="str">
        <f>VLOOKUP(G419,'SC to SCH'!$1:$1048576,2,FALSE)</f>
        <v>Printing and Duplicating</v>
      </c>
      <c r="I419" s="1"/>
      <c r="J419" s="1" t="s">
        <v>868</v>
      </c>
      <c r="K419" s="62">
        <v>43677</v>
      </c>
      <c r="L419" s="1"/>
      <c r="M419" s="1" t="s">
        <v>205</v>
      </c>
      <c r="N419" s="1"/>
      <c r="O419" s="1" t="s">
        <v>152</v>
      </c>
      <c r="P419" s="1" t="s">
        <v>1</v>
      </c>
      <c r="Q419" s="2">
        <v>809.93</v>
      </c>
      <c r="R419" s="1"/>
      <c r="S419" s="1" t="s">
        <v>828</v>
      </c>
      <c r="T419" s="1"/>
      <c r="U419" s="1"/>
      <c r="V419" s="1" t="s">
        <v>152</v>
      </c>
      <c r="W419" s="1" t="s">
        <v>865</v>
      </c>
      <c r="X419" s="1" t="s">
        <v>149</v>
      </c>
      <c r="Y419" s="1"/>
      <c r="Z419" s="1"/>
      <c r="AA419" s="1"/>
      <c r="AB419" s="1"/>
      <c r="AC419" s="1" t="s">
        <v>167</v>
      </c>
      <c r="AD419" s="1"/>
      <c r="AE419" s="1" t="s">
        <v>153</v>
      </c>
      <c r="AF419" s="1" t="s">
        <v>43</v>
      </c>
    </row>
    <row r="420" spans="1:32" ht="45" x14ac:dyDescent="0.25">
      <c r="A420" s="1" t="s">
        <v>203</v>
      </c>
      <c r="B420" s="1" t="s">
        <v>161</v>
      </c>
      <c r="C420" s="1" t="s">
        <v>149</v>
      </c>
      <c r="D420" s="1" t="s">
        <v>865</v>
      </c>
      <c r="E420" s="1" t="s">
        <v>817</v>
      </c>
      <c r="F420" s="1"/>
      <c r="G420" s="1" t="s">
        <v>162</v>
      </c>
      <c r="H420" s="1" t="str">
        <f>VLOOKUP(G420,'SC to SCH'!$1:$1048576,2,FALSE)</f>
        <v>Purchased Services</v>
      </c>
      <c r="I420" s="1"/>
      <c r="J420" s="1" t="s">
        <v>915</v>
      </c>
      <c r="K420" s="62">
        <v>43677</v>
      </c>
      <c r="L420" s="1"/>
      <c r="M420" s="1" t="s">
        <v>205</v>
      </c>
      <c r="N420" s="1"/>
      <c r="O420" s="1" t="s">
        <v>152</v>
      </c>
      <c r="P420" s="1" t="s">
        <v>1</v>
      </c>
      <c r="Q420" s="2">
        <v>4645.4399999999996</v>
      </c>
      <c r="R420" s="1"/>
      <c r="S420" s="1" t="s">
        <v>828</v>
      </c>
      <c r="T420" s="1"/>
      <c r="U420" s="1"/>
      <c r="V420" s="1" t="s">
        <v>152</v>
      </c>
      <c r="W420" s="1" t="s">
        <v>865</v>
      </c>
      <c r="X420" s="1" t="s">
        <v>149</v>
      </c>
      <c r="Y420" s="1"/>
      <c r="Z420" s="1"/>
      <c r="AA420" s="1"/>
      <c r="AB420" s="1"/>
      <c r="AC420" s="1" t="s">
        <v>162</v>
      </c>
      <c r="AD420" s="1"/>
      <c r="AE420" s="1" t="s">
        <v>161</v>
      </c>
      <c r="AF420" s="1" t="s">
        <v>43</v>
      </c>
    </row>
    <row r="421" spans="1:32" ht="45" x14ac:dyDescent="0.25">
      <c r="A421" s="1" t="s">
        <v>203</v>
      </c>
      <c r="B421" s="1" t="s">
        <v>163</v>
      </c>
      <c r="C421" s="1" t="s">
        <v>149</v>
      </c>
      <c r="D421" s="1" t="s">
        <v>865</v>
      </c>
      <c r="E421" s="1" t="s">
        <v>817</v>
      </c>
      <c r="F421" s="1"/>
      <c r="G421" s="1" t="s">
        <v>191</v>
      </c>
      <c r="H421" s="1" t="str">
        <f>VLOOKUP(G421,'SC to SCH'!$1:$1048576,2,FALSE)</f>
        <v>Domestic Travel</v>
      </c>
      <c r="I421" s="1"/>
      <c r="J421" s="1" t="s">
        <v>943</v>
      </c>
      <c r="K421" s="62">
        <v>43677</v>
      </c>
      <c r="L421" s="1"/>
      <c r="M421" s="1" t="s">
        <v>205</v>
      </c>
      <c r="N421" s="1"/>
      <c r="O421" s="1" t="s">
        <v>152</v>
      </c>
      <c r="P421" s="1" t="s">
        <v>1</v>
      </c>
      <c r="Q421" s="2">
        <v>42</v>
      </c>
      <c r="R421" s="1"/>
      <c r="S421" s="1" t="s">
        <v>828</v>
      </c>
      <c r="T421" s="1"/>
      <c r="U421" s="1"/>
      <c r="V421" s="1" t="s">
        <v>152</v>
      </c>
      <c r="W421" s="1" t="s">
        <v>865</v>
      </c>
      <c r="X421" s="1" t="s">
        <v>149</v>
      </c>
      <c r="Y421" s="1"/>
      <c r="Z421" s="1"/>
      <c r="AA421" s="1"/>
      <c r="AB421" s="1"/>
      <c r="AC421" s="1" t="s">
        <v>191</v>
      </c>
      <c r="AD421" s="1"/>
      <c r="AE421" s="1" t="s">
        <v>163</v>
      </c>
      <c r="AF421" s="1" t="s">
        <v>43</v>
      </c>
    </row>
    <row r="422" spans="1:32" ht="45" x14ac:dyDescent="0.25">
      <c r="A422" s="1" t="s">
        <v>203</v>
      </c>
      <c r="B422" s="1" t="s">
        <v>163</v>
      </c>
      <c r="C422" s="1" t="s">
        <v>149</v>
      </c>
      <c r="D422" s="1" t="s">
        <v>865</v>
      </c>
      <c r="E422" s="1" t="s">
        <v>817</v>
      </c>
      <c r="F422" s="1"/>
      <c r="G422" s="1" t="s">
        <v>191</v>
      </c>
      <c r="H422" s="1" t="str">
        <f>VLOOKUP(G422,'SC to SCH'!$1:$1048576,2,FALSE)</f>
        <v>Domestic Travel</v>
      </c>
      <c r="I422" s="1"/>
      <c r="J422" s="1" t="s">
        <v>944</v>
      </c>
      <c r="K422" s="62">
        <v>43677</v>
      </c>
      <c r="L422" s="1"/>
      <c r="M422" s="1" t="s">
        <v>205</v>
      </c>
      <c r="N422" s="1"/>
      <c r="O422" s="1" t="s">
        <v>152</v>
      </c>
      <c r="P422" s="1" t="s">
        <v>1</v>
      </c>
      <c r="Q422" s="2">
        <v>27</v>
      </c>
      <c r="R422" s="1"/>
      <c r="S422" s="1" t="s">
        <v>828</v>
      </c>
      <c r="T422" s="1"/>
      <c r="U422" s="1"/>
      <c r="V422" s="1" t="s">
        <v>152</v>
      </c>
      <c r="W422" s="1" t="s">
        <v>865</v>
      </c>
      <c r="X422" s="1" t="s">
        <v>149</v>
      </c>
      <c r="Y422" s="1"/>
      <c r="Z422" s="1"/>
      <c r="AA422" s="1"/>
      <c r="AB422" s="1"/>
      <c r="AC422" s="1" t="s">
        <v>191</v>
      </c>
      <c r="AD422" s="1"/>
      <c r="AE422" s="1" t="s">
        <v>163</v>
      </c>
      <c r="AF422" s="1" t="s">
        <v>43</v>
      </c>
    </row>
    <row r="423" spans="1:32" ht="45" x14ac:dyDescent="0.25">
      <c r="A423" s="1" t="s">
        <v>203</v>
      </c>
      <c r="B423" s="1" t="s">
        <v>163</v>
      </c>
      <c r="C423" s="1" t="s">
        <v>149</v>
      </c>
      <c r="D423" s="1" t="s">
        <v>865</v>
      </c>
      <c r="E423" s="1" t="s">
        <v>817</v>
      </c>
      <c r="F423" s="1"/>
      <c r="G423" s="1" t="s">
        <v>195</v>
      </c>
      <c r="H423" s="1" t="str">
        <f>VLOOKUP(G423,'SC to SCH'!$1:$1048576,2,FALSE)</f>
        <v>Domestic Travel</v>
      </c>
      <c r="I423" s="1"/>
      <c r="J423" s="1" t="s">
        <v>945</v>
      </c>
      <c r="K423" s="62">
        <v>43677</v>
      </c>
      <c r="L423" s="1"/>
      <c r="M423" s="1" t="s">
        <v>205</v>
      </c>
      <c r="N423" s="1"/>
      <c r="O423" s="1" t="s">
        <v>152</v>
      </c>
      <c r="P423" s="1" t="s">
        <v>1</v>
      </c>
      <c r="Q423" s="2">
        <v>9</v>
      </c>
      <c r="R423" s="1"/>
      <c r="S423" s="1" t="s">
        <v>828</v>
      </c>
      <c r="T423" s="1"/>
      <c r="U423" s="1"/>
      <c r="V423" s="1" t="s">
        <v>152</v>
      </c>
      <c r="W423" s="1" t="s">
        <v>865</v>
      </c>
      <c r="X423" s="1" t="s">
        <v>149</v>
      </c>
      <c r="Y423" s="1"/>
      <c r="Z423" s="1"/>
      <c r="AA423" s="1"/>
      <c r="AB423" s="1"/>
      <c r="AC423" s="1" t="s">
        <v>195</v>
      </c>
      <c r="AD423" s="1"/>
      <c r="AE423" s="1" t="s">
        <v>163</v>
      </c>
      <c r="AF423" s="1" t="s">
        <v>43</v>
      </c>
    </row>
    <row r="424" spans="1:32" ht="45" x14ac:dyDescent="0.25">
      <c r="A424" s="1" t="s">
        <v>203</v>
      </c>
      <c r="B424" s="1" t="s">
        <v>163</v>
      </c>
      <c r="C424" s="1" t="s">
        <v>149</v>
      </c>
      <c r="D424" s="1" t="s">
        <v>865</v>
      </c>
      <c r="E424" s="1" t="s">
        <v>817</v>
      </c>
      <c r="F424" s="1"/>
      <c r="G424" s="1" t="s">
        <v>183</v>
      </c>
      <c r="H424" s="1" t="str">
        <f>VLOOKUP(G424,'SC to SCH'!$1:$1048576,2,FALSE)</f>
        <v>Domestic Travel</v>
      </c>
      <c r="I424" s="1"/>
      <c r="J424" s="1" t="s">
        <v>946</v>
      </c>
      <c r="K424" s="62">
        <v>43677</v>
      </c>
      <c r="L424" s="1"/>
      <c r="M424" s="1" t="s">
        <v>205</v>
      </c>
      <c r="N424" s="1"/>
      <c r="O424" s="1" t="s">
        <v>152</v>
      </c>
      <c r="P424" s="1" t="s">
        <v>1</v>
      </c>
      <c r="Q424" s="2">
        <v>776.85</v>
      </c>
      <c r="R424" s="1"/>
      <c r="S424" s="1" t="s">
        <v>828</v>
      </c>
      <c r="T424" s="1"/>
      <c r="U424" s="1"/>
      <c r="V424" s="1" t="s">
        <v>152</v>
      </c>
      <c r="W424" s="1" t="s">
        <v>865</v>
      </c>
      <c r="X424" s="1" t="s">
        <v>149</v>
      </c>
      <c r="Y424" s="1"/>
      <c r="Z424" s="1"/>
      <c r="AA424" s="1"/>
      <c r="AB424" s="1"/>
      <c r="AC424" s="1" t="s">
        <v>183</v>
      </c>
      <c r="AD424" s="1"/>
      <c r="AE424" s="1" t="s">
        <v>163</v>
      </c>
      <c r="AF424" s="1" t="s">
        <v>43</v>
      </c>
    </row>
    <row r="425" spans="1:32" ht="45" x14ac:dyDescent="0.25">
      <c r="A425" s="1" t="s">
        <v>203</v>
      </c>
      <c r="B425" s="1" t="s">
        <v>155</v>
      </c>
      <c r="C425" s="1" t="s">
        <v>149</v>
      </c>
      <c r="D425" s="1" t="s">
        <v>865</v>
      </c>
      <c r="E425" s="1" t="s">
        <v>817</v>
      </c>
      <c r="F425" s="1"/>
      <c r="G425" s="1" t="s">
        <v>10</v>
      </c>
      <c r="H425" s="1" t="str">
        <f>VLOOKUP(G425,'SC to SCH'!$1:$1048576,2,FALSE)</f>
        <v>Fringe Benefits Allocated</v>
      </c>
      <c r="I425" s="1"/>
      <c r="J425" s="1" t="s">
        <v>869</v>
      </c>
      <c r="K425" s="62">
        <v>43677</v>
      </c>
      <c r="L425" s="1"/>
      <c r="M425" s="1" t="s">
        <v>205</v>
      </c>
      <c r="N425" s="1"/>
      <c r="O425" s="1" t="s">
        <v>152</v>
      </c>
      <c r="P425" s="1" t="s">
        <v>1</v>
      </c>
      <c r="Q425" s="2">
        <v>32252.36</v>
      </c>
      <c r="R425" s="1"/>
      <c r="S425" s="1" t="s">
        <v>828</v>
      </c>
      <c r="T425" s="1"/>
      <c r="U425" s="1"/>
      <c r="V425" s="1" t="s">
        <v>152</v>
      </c>
      <c r="W425" s="1" t="s">
        <v>865</v>
      </c>
      <c r="X425" s="1" t="s">
        <v>149</v>
      </c>
      <c r="Y425" s="1"/>
      <c r="Z425" s="1"/>
      <c r="AA425" s="1"/>
      <c r="AB425" s="1"/>
      <c r="AC425" s="1" t="s">
        <v>10</v>
      </c>
      <c r="AD425" s="1"/>
      <c r="AE425" s="1" t="s">
        <v>155</v>
      </c>
      <c r="AF425" s="1" t="s">
        <v>43</v>
      </c>
    </row>
    <row r="426" spans="1:32" ht="45" x14ac:dyDescent="0.25">
      <c r="A426" s="1" t="s">
        <v>203</v>
      </c>
      <c r="B426" s="1" t="s">
        <v>156</v>
      </c>
      <c r="C426" s="1" t="s">
        <v>149</v>
      </c>
      <c r="D426" s="1" t="s">
        <v>865</v>
      </c>
      <c r="E426" s="1" t="s">
        <v>817</v>
      </c>
      <c r="F426" s="1"/>
      <c r="G426" s="1" t="s">
        <v>383</v>
      </c>
      <c r="H426" s="1" t="str">
        <f>VLOOKUP(G426,'SC to SCH'!$1:$1048576,2,FALSE)</f>
        <v>Student Labor</v>
      </c>
      <c r="I426" s="1"/>
      <c r="J426" s="1" t="s">
        <v>899</v>
      </c>
      <c r="K426" s="62">
        <v>43677</v>
      </c>
      <c r="L426" s="1"/>
      <c r="M426" s="1" t="s">
        <v>205</v>
      </c>
      <c r="N426" s="1"/>
      <c r="O426" s="1" t="s">
        <v>152</v>
      </c>
      <c r="P426" s="1" t="s">
        <v>1</v>
      </c>
      <c r="Q426" s="2">
        <v>380.55</v>
      </c>
      <c r="R426" s="1"/>
      <c r="S426" s="1" t="s">
        <v>828</v>
      </c>
      <c r="T426" s="1"/>
      <c r="U426" s="1"/>
      <c r="V426" s="1" t="s">
        <v>152</v>
      </c>
      <c r="W426" s="1" t="s">
        <v>865</v>
      </c>
      <c r="X426" s="1" t="s">
        <v>149</v>
      </c>
      <c r="Y426" s="1"/>
      <c r="Z426" s="1"/>
      <c r="AA426" s="1"/>
      <c r="AB426" s="1"/>
      <c r="AC426" s="1" t="s">
        <v>383</v>
      </c>
      <c r="AD426" s="1"/>
      <c r="AE426" s="1" t="s">
        <v>156</v>
      </c>
      <c r="AF426" s="1" t="s">
        <v>43</v>
      </c>
    </row>
    <row r="427" spans="1:32" ht="45" x14ac:dyDescent="0.25">
      <c r="A427" s="1" t="s">
        <v>203</v>
      </c>
      <c r="B427" s="1" t="s">
        <v>156</v>
      </c>
      <c r="C427" s="1" t="s">
        <v>149</v>
      </c>
      <c r="D427" s="1" t="s">
        <v>865</v>
      </c>
      <c r="E427" s="1" t="s">
        <v>817</v>
      </c>
      <c r="F427" s="1"/>
      <c r="G427" s="1" t="s">
        <v>49</v>
      </c>
      <c r="H427" s="1" t="str">
        <f>VLOOKUP(G427,'SC to SCH'!$1:$1048576,2,FALSE)</f>
        <v>FT Staff</v>
      </c>
      <c r="I427" s="1"/>
      <c r="J427" s="1" t="s">
        <v>870</v>
      </c>
      <c r="K427" s="62">
        <v>43677</v>
      </c>
      <c r="L427" s="1"/>
      <c r="M427" s="1" t="s">
        <v>205</v>
      </c>
      <c r="N427" s="1"/>
      <c r="O427" s="1" t="s">
        <v>152</v>
      </c>
      <c r="P427" s="1" t="s">
        <v>1</v>
      </c>
      <c r="Q427" s="2">
        <v>81049.69</v>
      </c>
      <c r="R427" s="1"/>
      <c r="S427" s="1" t="s">
        <v>828</v>
      </c>
      <c r="T427" s="1"/>
      <c r="U427" s="1"/>
      <c r="V427" s="1" t="s">
        <v>152</v>
      </c>
      <c r="W427" s="1" t="s">
        <v>865</v>
      </c>
      <c r="X427" s="1" t="s">
        <v>149</v>
      </c>
      <c r="Y427" s="1"/>
      <c r="Z427" s="1"/>
      <c r="AA427" s="1"/>
      <c r="AB427" s="1"/>
      <c r="AC427" s="1" t="s">
        <v>49</v>
      </c>
      <c r="AD427" s="1"/>
      <c r="AE427" s="1" t="s">
        <v>156</v>
      </c>
      <c r="AF427" s="1" t="s">
        <v>43</v>
      </c>
    </row>
    <row r="428" spans="1:32" ht="45" x14ac:dyDescent="0.25">
      <c r="A428" s="1" t="s">
        <v>203</v>
      </c>
      <c r="B428" s="1" t="s">
        <v>156</v>
      </c>
      <c r="C428" s="1" t="s">
        <v>149</v>
      </c>
      <c r="D428" s="1" t="s">
        <v>865</v>
      </c>
      <c r="E428" s="1" t="s">
        <v>817</v>
      </c>
      <c r="F428" s="1"/>
      <c r="G428" s="1" t="s">
        <v>48</v>
      </c>
      <c r="H428" s="1" t="str">
        <f>VLOOKUP(G428,'SC to SCH'!$1:$1048576,2,FALSE)</f>
        <v>FT Staff</v>
      </c>
      <c r="I428" s="1"/>
      <c r="J428" s="1" t="s">
        <v>871</v>
      </c>
      <c r="K428" s="62">
        <v>43677</v>
      </c>
      <c r="L428" s="1"/>
      <c r="M428" s="1" t="s">
        <v>205</v>
      </c>
      <c r="N428" s="1"/>
      <c r="O428" s="1" t="s">
        <v>152</v>
      </c>
      <c r="P428" s="1" t="s">
        <v>1</v>
      </c>
      <c r="Q428" s="2">
        <v>15949.89</v>
      </c>
      <c r="R428" s="1"/>
      <c r="S428" s="1" t="s">
        <v>828</v>
      </c>
      <c r="T428" s="1"/>
      <c r="U428" s="1"/>
      <c r="V428" s="1" t="s">
        <v>152</v>
      </c>
      <c r="W428" s="1" t="s">
        <v>865</v>
      </c>
      <c r="X428" s="1" t="s">
        <v>149</v>
      </c>
      <c r="Y428" s="1"/>
      <c r="Z428" s="1"/>
      <c r="AA428" s="1"/>
      <c r="AB428" s="1"/>
      <c r="AC428" s="1" t="s">
        <v>48</v>
      </c>
      <c r="AD428" s="1"/>
      <c r="AE428" s="1" t="s">
        <v>156</v>
      </c>
      <c r="AF428" s="1" t="s">
        <v>43</v>
      </c>
    </row>
    <row r="429" spans="1:32" ht="45" x14ac:dyDescent="0.25">
      <c r="A429" s="1" t="s">
        <v>203</v>
      </c>
      <c r="B429" s="1" t="s">
        <v>157</v>
      </c>
      <c r="C429" s="1" t="s">
        <v>149</v>
      </c>
      <c r="D429" s="1" t="s">
        <v>872</v>
      </c>
      <c r="E429" s="1" t="s">
        <v>817</v>
      </c>
      <c r="F429" s="1"/>
      <c r="G429" s="1" t="s">
        <v>165</v>
      </c>
      <c r="H429" s="1" t="str">
        <f>VLOOKUP(G429,'SC to SCH'!$1:$1048576,2,FALSE)</f>
        <v>Inter-Departmental Services</v>
      </c>
      <c r="I429" s="1"/>
      <c r="J429" s="1" t="s">
        <v>873</v>
      </c>
      <c r="K429" s="62">
        <v>43677</v>
      </c>
      <c r="L429" s="1"/>
      <c r="M429" s="1" t="s">
        <v>205</v>
      </c>
      <c r="N429" s="1"/>
      <c r="O429" s="1" t="s">
        <v>152</v>
      </c>
      <c r="P429" s="1" t="s">
        <v>1</v>
      </c>
      <c r="Q429" s="2">
        <v>0.89</v>
      </c>
      <c r="R429" s="1"/>
      <c r="S429" s="1" t="s">
        <v>828</v>
      </c>
      <c r="T429" s="1"/>
      <c r="U429" s="1"/>
      <c r="V429" s="1" t="s">
        <v>152</v>
      </c>
      <c r="W429" s="1" t="s">
        <v>872</v>
      </c>
      <c r="X429" s="1" t="s">
        <v>149</v>
      </c>
      <c r="Y429" s="1"/>
      <c r="Z429" s="1"/>
      <c r="AA429" s="1"/>
      <c r="AB429" s="1"/>
      <c r="AC429" s="1" t="s">
        <v>165</v>
      </c>
      <c r="AD429" s="1"/>
      <c r="AE429" s="1" t="s">
        <v>157</v>
      </c>
      <c r="AF429" s="1" t="s">
        <v>43</v>
      </c>
    </row>
    <row r="430" spans="1:32" ht="45" x14ac:dyDescent="0.25">
      <c r="A430" s="1" t="s">
        <v>203</v>
      </c>
      <c r="B430" s="1" t="s">
        <v>169</v>
      </c>
      <c r="C430" s="1" t="s">
        <v>149</v>
      </c>
      <c r="D430" s="1" t="s">
        <v>872</v>
      </c>
      <c r="E430" s="1" t="s">
        <v>817</v>
      </c>
      <c r="F430" s="1"/>
      <c r="G430" s="1" t="s">
        <v>173</v>
      </c>
      <c r="H430" s="1" t="str">
        <f>VLOOKUP(G430,'SC to SCH'!$1:$1048576,2,FALSE)</f>
        <v>Supplies</v>
      </c>
      <c r="I430" s="1"/>
      <c r="J430" s="1" t="s">
        <v>905</v>
      </c>
      <c r="K430" s="62">
        <v>43677</v>
      </c>
      <c r="L430" s="1"/>
      <c r="M430" s="1" t="s">
        <v>205</v>
      </c>
      <c r="N430" s="1"/>
      <c r="O430" s="1" t="s">
        <v>152</v>
      </c>
      <c r="P430" s="1" t="s">
        <v>1</v>
      </c>
      <c r="Q430" s="2">
        <v>117.37</v>
      </c>
      <c r="R430" s="1"/>
      <c r="S430" s="1" t="s">
        <v>828</v>
      </c>
      <c r="T430" s="1"/>
      <c r="U430" s="1"/>
      <c r="V430" s="1" t="s">
        <v>152</v>
      </c>
      <c r="W430" s="1" t="s">
        <v>872</v>
      </c>
      <c r="X430" s="1" t="s">
        <v>149</v>
      </c>
      <c r="Y430" s="1"/>
      <c r="Z430" s="1"/>
      <c r="AA430" s="1"/>
      <c r="AB430" s="1"/>
      <c r="AC430" s="1" t="s">
        <v>173</v>
      </c>
      <c r="AD430" s="1"/>
      <c r="AE430" s="1" t="s">
        <v>169</v>
      </c>
      <c r="AF430" s="1" t="s">
        <v>43</v>
      </c>
    </row>
    <row r="431" spans="1:32" ht="45" x14ac:dyDescent="0.25">
      <c r="A431" s="1" t="s">
        <v>203</v>
      </c>
      <c r="B431" s="1" t="s">
        <v>163</v>
      </c>
      <c r="C431" s="1" t="s">
        <v>149</v>
      </c>
      <c r="D431" s="1" t="s">
        <v>872</v>
      </c>
      <c r="E431" s="1" t="s">
        <v>817</v>
      </c>
      <c r="F431" s="1"/>
      <c r="G431" s="1" t="s">
        <v>190</v>
      </c>
      <c r="H431" s="1" t="str">
        <f>VLOOKUP(G431,'SC to SCH'!$1:$1048576,2,FALSE)</f>
        <v>Domestic Travel</v>
      </c>
      <c r="I431" s="1"/>
      <c r="J431" s="1" t="s">
        <v>947</v>
      </c>
      <c r="K431" s="62">
        <v>43677</v>
      </c>
      <c r="L431" s="1"/>
      <c r="M431" s="1" t="s">
        <v>205</v>
      </c>
      <c r="N431" s="1"/>
      <c r="O431" s="1" t="s">
        <v>152</v>
      </c>
      <c r="P431" s="1" t="s">
        <v>1</v>
      </c>
      <c r="Q431" s="2">
        <v>93.1</v>
      </c>
      <c r="R431" s="1"/>
      <c r="S431" s="1" t="s">
        <v>828</v>
      </c>
      <c r="T431" s="1"/>
      <c r="U431" s="1"/>
      <c r="V431" s="1" t="s">
        <v>152</v>
      </c>
      <c r="W431" s="1" t="s">
        <v>872</v>
      </c>
      <c r="X431" s="1" t="s">
        <v>149</v>
      </c>
      <c r="Y431" s="1"/>
      <c r="Z431" s="1"/>
      <c r="AA431" s="1"/>
      <c r="AB431" s="1"/>
      <c r="AC431" s="1" t="s">
        <v>190</v>
      </c>
      <c r="AD431" s="1"/>
      <c r="AE431" s="1" t="s">
        <v>163</v>
      </c>
      <c r="AF431" s="1" t="s">
        <v>43</v>
      </c>
    </row>
    <row r="432" spans="1:32" ht="45" x14ac:dyDescent="0.25">
      <c r="A432" s="1" t="s">
        <v>203</v>
      </c>
      <c r="B432" s="1" t="s">
        <v>163</v>
      </c>
      <c r="C432" s="1" t="s">
        <v>149</v>
      </c>
      <c r="D432" s="1" t="s">
        <v>872</v>
      </c>
      <c r="E432" s="1" t="s">
        <v>817</v>
      </c>
      <c r="F432" s="1"/>
      <c r="G432" s="1" t="s">
        <v>191</v>
      </c>
      <c r="H432" s="1" t="str">
        <f>VLOOKUP(G432,'SC to SCH'!$1:$1048576,2,FALSE)</f>
        <v>Domestic Travel</v>
      </c>
      <c r="I432" s="1"/>
      <c r="J432" s="1" t="s">
        <v>948</v>
      </c>
      <c r="K432" s="62">
        <v>43677</v>
      </c>
      <c r="L432" s="1"/>
      <c r="M432" s="1" t="s">
        <v>205</v>
      </c>
      <c r="N432" s="1"/>
      <c r="O432" s="1" t="s">
        <v>152</v>
      </c>
      <c r="P432" s="1" t="s">
        <v>1</v>
      </c>
      <c r="Q432" s="2">
        <v>199.33</v>
      </c>
      <c r="R432" s="1"/>
      <c r="S432" s="1" t="s">
        <v>828</v>
      </c>
      <c r="T432" s="1"/>
      <c r="U432" s="1"/>
      <c r="V432" s="1" t="s">
        <v>152</v>
      </c>
      <c r="W432" s="1" t="s">
        <v>872</v>
      </c>
      <c r="X432" s="1" t="s">
        <v>149</v>
      </c>
      <c r="Y432" s="1"/>
      <c r="Z432" s="1"/>
      <c r="AA432" s="1"/>
      <c r="AB432" s="1"/>
      <c r="AC432" s="1" t="s">
        <v>191</v>
      </c>
      <c r="AD432" s="1"/>
      <c r="AE432" s="1" t="s">
        <v>163</v>
      </c>
      <c r="AF432" s="1" t="s">
        <v>43</v>
      </c>
    </row>
    <row r="433" spans="1:32" ht="45" x14ac:dyDescent="0.25">
      <c r="A433" s="1" t="s">
        <v>203</v>
      </c>
      <c r="B433" s="1" t="s">
        <v>163</v>
      </c>
      <c r="C433" s="1" t="s">
        <v>149</v>
      </c>
      <c r="D433" s="1" t="s">
        <v>872</v>
      </c>
      <c r="E433" s="1" t="s">
        <v>817</v>
      </c>
      <c r="F433" s="1"/>
      <c r="G433" s="1" t="s">
        <v>183</v>
      </c>
      <c r="H433" s="1" t="str">
        <f>VLOOKUP(G433,'SC to SCH'!$1:$1048576,2,FALSE)</f>
        <v>Domestic Travel</v>
      </c>
      <c r="I433" s="1"/>
      <c r="J433" s="1" t="s">
        <v>949</v>
      </c>
      <c r="K433" s="62">
        <v>43677</v>
      </c>
      <c r="L433" s="1"/>
      <c r="M433" s="1" t="s">
        <v>205</v>
      </c>
      <c r="N433" s="1"/>
      <c r="O433" s="1" t="s">
        <v>152</v>
      </c>
      <c r="P433" s="1" t="s">
        <v>1</v>
      </c>
      <c r="Q433" s="2">
        <v>779.85</v>
      </c>
      <c r="R433" s="1"/>
      <c r="S433" s="1" t="s">
        <v>828</v>
      </c>
      <c r="T433" s="1"/>
      <c r="U433" s="1"/>
      <c r="V433" s="1" t="s">
        <v>152</v>
      </c>
      <c r="W433" s="1" t="s">
        <v>872</v>
      </c>
      <c r="X433" s="1" t="s">
        <v>149</v>
      </c>
      <c r="Y433" s="1"/>
      <c r="Z433" s="1"/>
      <c r="AA433" s="1"/>
      <c r="AB433" s="1"/>
      <c r="AC433" s="1" t="s">
        <v>183</v>
      </c>
      <c r="AD433" s="1"/>
      <c r="AE433" s="1" t="s">
        <v>163</v>
      </c>
      <c r="AF433" s="1" t="s">
        <v>43</v>
      </c>
    </row>
    <row r="434" spans="1:32" ht="45" x14ac:dyDescent="0.25">
      <c r="A434" s="1" t="s">
        <v>203</v>
      </c>
      <c r="B434" s="1" t="s">
        <v>155</v>
      </c>
      <c r="C434" s="1" t="s">
        <v>149</v>
      </c>
      <c r="D434" s="1" t="s">
        <v>872</v>
      </c>
      <c r="E434" s="1" t="s">
        <v>817</v>
      </c>
      <c r="F434" s="1"/>
      <c r="G434" s="1" t="s">
        <v>10</v>
      </c>
      <c r="H434" s="1" t="str">
        <f>VLOOKUP(G434,'SC to SCH'!$1:$1048576,2,FALSE)</f>
        <v>Fringe Benefits Allocated</v>
      </c>
      <c r="I434" s="1"/>
      <c r="J434" s="1" t="s">
        <v>874</v>
      </c>
      <c r="K434" s="62">
        <v>43677</v>
      </c>
      <c r="L434" s="1"/>
      <c r="M434" s="1" t="s">
        <v>205</v>
      </c>
      <c r="N434" s="1"/>
      <c r="O434" s="1" t="s">
        <v>152</v>
      </c>
      <c r="P434" s="1" t="s">
        <v>1</v>
      </c>
      <c r="Q434" s="2">
        <v>15021.66</v>
      </c>
      <c r="R434" s="1"/>
      <c r="S434" s="1" t="s">
        <v>828</v>
      </c>
      <c r="T434" s="1"/>
      <c r="U434" s="1"/>
      <c r="V434" s="1" t="s">
        <v>152</v>
      </c>
      <c r="W434" s="1" t="s">
        <v>872</v>
      </c>
      <c r="X434" s="1" t="s">
        <v>149</v>
      </c>
      <c r="Y434" s="1"/>
      <c r="Z434" s="1"/>
      <c r="AA434" s="1"/>
      <c r="AB434" s="1"/>
      <c r="AC434" s="1" t="s">
        <v>10</v>
      </c>
      <c r="AD434" s="1"/>
      <c r="AE434" s="1" t="s">
        <v>155</v>
      </c>
      <c r="AF434" s="1" t="s">
        <v>43</v>
      </c>
    </row>
    <row r="435" spans="1:32" ht="45" x14ac:dyDescent="0.25">
      <c r="A435" s="1" t="s">
        <v>203</v>
      </c>
      <c r="B435" s="1" t="s">
        <v>156</v>
      </c>
      <c r="C435" s="1" t="s">
        <v>149</v>
      </c>
      <c r="D435" s="1" t="s">
        <v>872</v>
      </c>
      <c r="E435" s="1" t="s">
        <v>817</v>
      </c>
      <c r="F435" s="1"/>
      <c r="G435" s="1" t="s">
        <v>49</v>
      </c>
      <c r="H435" s="1" t="str">
        <f>VLOOKUP(G435,'SC to SCH'!$1:$1048576,2,FALSE)</f>
        <v>FT Staff</v>
      </c>
      <c r="I435" s="1"/>
      <c r="J435" s="1" t="s">
        <v>875</v>
      </c>
      <c r="K435" s="62">
        <v>43677</v>
      </c>
      <c r="L435" s="1"/>
      <c r="M435" s="1" t="s">
        <v>205</v>
      </c>
      <c r="N435" s="1"/>
      <c r="O435" s="1" t="s">
        <v>152</v>
      </c>
      <c r="P435" s="1" t="s">
        <v>1</v>
      </c>
      <c r="Q435" s="2">
        <v>37023.33</v>
      </c>
      <c r="R435" s="1"/>
      <c r="S435" s="1" t="s">
        <v>828</v>
      </c>
      <c r="T435" s="1"/>
      <c r="U435" s="1"/>
      <c r="V435" s="1" t="s">
        <v>152</v>
      </c>
      <c r="W435" s="1" t="s">
        <v>872</v>
      </c>
      <c r="X435" s="1" t="s">
        <v>149</v>
      </c>
      <c r="Y435" s="1"/>
      <c r="Z435" s="1"/>
      <c r="AA435" s="1"/>
      <c r="AB435" s="1"/>
      <c r="AC435" s="1" t="s">
        <v>49</v>
      </c>
      <c r="AD435" s="1"/>
      <c r="AE435" s="1" t="s">
        <v>156</v>
      </c>
      <c r="AF435" s="1" t="s">
        <v>43</v>
      </c>
    </row>
    <row r="436" spans="1:32" ht="45" x14ac:dyDescent="0.25">
      <c r="A436" s="1" t="s">
        <v>203</v>
      </c>
      <c r="B436" s="1" t="s">
        <v>156</v>
      </c>
      <c r="C436" s="1" t="s">
        <v>149</v>
      </c>
      <c r="D436" s="1" t="s">
        <v>872</v>
      </c>
      <c r="E436" s="1" t="s">
        <v>817</v>
      </c>
      <c r="F436" s="1"/>
      <c r="G436" s="1" t="s">
        <v>48</v>
      </c>
      <c r="H436" s="1" t="str">
        <f>VLOOKUP(G436,'SC to SCH'!$1:$1048576,2,FALSE)</f>
        <v>FT Staff</v>
      </c>
      <c r="I436" s="1"/>
      <c r="J436" s="1" t="s">
        <v>918</v>
      </c>
      <c r="K436" s="62">
        <v>43677</v>
      </c>
      <c r="L436" s="1"/>
      <c r="M436" s="1" t="s">
        <v>205</v>
      </c>
      <c r="N436" s="1"/>
      <c r="O436" s="1" t="s">
        <v>152</v>
      </c>
      <c r="P436" s="1" t="s">
        <v>1</v>
      </c>
      <c r="Q436" s="2">
        <v>8154.58</v>
      </c>
      <c r="R436" s="1"/>
      <c r="S436" s="1" t="s">
        <v>828</v>
      </c>
      <c r="T436" s="1"/>
      <c r="U436" s="1"/>
      <c r="V436" s="1" t="s">
        <v>152</v>
      </c>
      <c r="W436" s="1" t="s">
        <v>872</v>
      </c>
      <c r="X436" s="1" t="s">
        <v>149</v>
      </c>
      <c r="Y436" s="1"/>
      <c r="Z436" s="1"/>
      <c r="AA436" s="1"/>
      <c r="AB436" s="1"/>
      <c r="AC436" s="1" t="s">
        <v>48</v>
      </c>
      <c r="AD436" s="1"/>
      <c r="AE436" s="1" t="s">
        <v>156</v>
      </c>
      <c r="AF436" s="1" t="s">
        <v>43</v>
      </c>
    </row>
    <row r="437" spans="1:32" ht="60" x14ac:dyDescent="0.25">
      <c r="A437" s="1" t="s">
        <v>950</v>
      </c>
      <c r="B437" s="1" t="s">
        <v>809</v>
      </c>
      <c r="C437" s="1" t="s">
        <v>149</v>
      </c>
      <c r="D437" s="1" t="s">
        <v>826</v>
      </c>
      <c r="E437" s="1" t="s">
        <v>817</v>
      </c>
      <c r="F437" s="1"/>
      <c r="G437" s="1" t="s">
        <v>428</v>
      </c>
      <c r="H437" s="1" t="str">
        <f>VLOOKUP(G437,'SC to SCH'!$1:$1048576,2,FALSE)</f>
        <v>Fringe Benefits Expense</v>
      </c>
      <c r="I437" s="1"/>
      <c r="J437" s="1"/>
      <c r="K437" s="62">
        <v>44012</v>
      </c>
      <c r="L437" s="1"/>
      <c r="M437" s="1" t="s">
        <v>951</v>
      </c>
      <c r="N437" s="1"/>
      <c r="O437" s="1" t="s">
        <v>952</v>
      </c>
      <c r="P437" s="1" t="s">
        <v>1</v>
      </c>
      <c r="Q437" s="2">
        <v>-68.59</v>
      </c>
      <c r="R437" s="1"/>
      <c r="S437" s="1" t="s">
        <v>828</v>
      </c>
      <c r="T437" s="1"/>
      <c r="U437" s="1"/>
      <c r="V437" s="1" t="s">
        <v>952</v>
      </c>
      <c r="W437" s="1" t="s">
        <v>826</v>
      </c>
      <c r="X437" s="1" t="s">
        <v>149</v>
      </c>
      <c r="Y437" s="1"/>
      <c r="Z437" s="1"/>
      <c r="AA437" s="1"/>
      <c r="AB437" s="1"/>
      <c r="AC437" s="1" t="s">
        <v>428</v>
      </c>
      <c r="AD437" s="1"/>
      <c r="AE437" s="1" t="s">
        <v>809</v>
      </c>
      <c r="AF437" s="1" t="s">
        <v>953</v>
      </c>
    </row>
    <row r="438" spans="1:32" ht="60" x14ac:dyDescent="0.25">
      <c r="A438" s="1" t="s">
        <v>950</v>
      </c>
      <c r="B438" s="1" t="s">
        <v>809</v>
      </c>
      <c r="C438" s="1" t="s">
        <v>149</v>
      </c>
      <c r="D438" s="1" t="s">
        <v>865</v>
      </c>
      <c r="E438" s="1" t="s">
        <v>817</v>
      </c>
      <c r="F438" s="1"/>
      <c r="G438" s="1" t="s">
        <v>431</v>
      </c>
      <c r="H438" s="1" t="str">
        <f>VLOOKUP(G438,'SC to SCH'!$1:$1048576,2,FALSE)</f>
        <v>Accounts Payable</v>
      </c>
      <c r="I438" s="1"/>
      <c r="J438" s="1"/>
      <c r="K438" s="62">
        <v>44012</v>
      </c>
      <c r="L438" s="1"/>
      <c r="M438" s="1" t="s">
        <v>951</v>
      </c>
      <c r="N438" s="1"/>
      <c r="O438" s="1" t="s">
        <v>952</v>
      </c>
      <c r="P438" s="1" t="s">
        <v>1</v>
      </c>
      <c r="Q438" s="2">
        <v>-0.75</v>
      </c>
      <c r="R438" s="1"/>
      <c r="S438" s="1" t="s">
        <v>828</v>
      </c>
      <c r="T438" s="1"/>
      <c r="U438" s="1"/>
      <c r="V438" s="1" t="s">
        <v>952</v>
      </c>
      <c r="W438" s="1" t="s">
        <v>865</v>
      </c>
      <c r="X438" s="1" t="s">
        <v>149</v>
      </c>
      <c r="Y438" s="1"/>
      <c r="Z438" s="1"/>
      <c r="AA438" s="1"/>
      <c r="AB438" s="1"/>
      <c r="AC438" s="1" t="s">
        <v>431</v>
      </c>
      <c r="AD438" s="1"/>
      <c r="AE438" s="1" t="s">
        <v>809</v>
      </c>
      <c r="AF438" s="1" t="s">
        <v>953</v>
      </c>
    </row>
    <row r="439" spans="1:32" ht="60" x14ac:dyDescent="0.25">
      <c r="A439" s="1" t="s">
        <v>950</v>
      </c>
      <c r="B439" s="1" t="s">
        <v>809</v>
      </c>
      <c r="C439" s="1" t="s">
        <v>149</v>
      </c>
      <c r="D439" s="1" t="s">
        <v>865</v>
      </c>
      <c r="E439" s="1" t="s">
        <v>817</v>
      </c>
      <c r="F439" s="1"/>
      <c r="G439" s="1" t="s">
        <v>430</v>
      </c>
      <c r="H439" s="1" t="str">
        <f>VLOOKUP(G439,'SC to SCH'!$1:$1048576,2,FALSE)</f>
        <v>Fringe Benefits Expense</v>
      </c>
      <c r="I439" s="1"/>
      <c r="J439" s="1"/>
      <c r="K439" s="62">
        <v>44012</v>
      </c>
      <c r="L439" s="1"/>
      <c r="M439" s="1" t="s">
        <v>951</v>
      </c>
      <c r="N439" s="1"/>
      <c r="O439" s="1" t="s">
        <v>952</v>
      </c>
      <c r="P439" s="1" t="s">
        <v>1</v>
      </c>
      <c r="Q439" s="2">
        <v>-80.78</v>
      </c>
      <c r="R439" s="1"/>
      <c r="S439" s="1" t="s">
        <v>828</v>
      </c>
      <c r="T439" s="1"/>
      <c r="U439" s="1"/>
      <c r="V439" s="1" t="s">
        <v>952</v>
      </c>
      <c r="W439" s="1" t="s">
        <v>865</v>
      </c>
      <c r="X439" s="1" t="s">
        <v>149</v>
      </c>
      <c r="Y439" s="1"/>
      <c r="Z439" s="1"/>
      <c r="AA439" s="1"/>
      <c r="AB439" s="1"/>
      <c r="AC439" s="1" t="s">
        <v>430</v>
      </c>
      <c r="AD439" s="1"/>
      <c r="AE439" s="1" t="s">
        <v>809</v>
      </c>
      <c r="AF439" s="1" t="s">
        <v>953</v>
      </c>
    </row>
    <row r="440" spans="1:32" ht="60" x14ac:dyDescent="0.25">
      <c r="A440" s="1" t="s">
        <v>950</v>
      </c>
      <c r="B440" s="1" t="s">
        <v>809</v>
      </c>
      <c r="C440" s="1" t="s">
        <v>149</v>
      </c>
      <c r="D440" s="1" t="s">
        <v>865</v>
      </c>
      <c r="E440" s="1" t="s">
        <v>817</v>
      </c>
      <c r="F440" s="1"/>
      <c r="G440" s="1" t="s">
        <v>427</v>
      </c>
      <c r="H440" s="1" t="str">
        <f>VLOOKUP(G440,'SC to SCH'!$1:$1048576,2,FALSE)</f>
        <v>Fringe Benefits Expense</v>
      </c>
      <c r="I440" s="1"/>
      <c r="J440" s="1"/>
      <c r="K440" s="62">
        <v>44012</v>
      </c>
      <c r="L440" s="1"/>
      <c r="M440" s="1" t="s">
        <v>951</v>
      </c>
      <c r="N440" s="1"/>
      <c r="O440" s="1" t="s">
        <v>952</v>
      </c>
      <c r="P440" s="1" t="s">
        <v>1</v>
      </c>
      <c r="Q440" s="2">
        <v>-6.92</v>
      </c>
      <c r="R440" s="1"/>
      <c r="S440" s="1" t="s">
        <v>828</v>
      </c>
      <c r="T440" s="1"/>
      <c r="U440" s="1"/>
      <c r="V440" s="1" t="s">
        <v>952</v>
      </c>
      <c r="W440" s="1" t="s">
        <v>865</v>
      </c>
      <c r="X440" s="1" t="s">
        <v>149</v>
      </c>
      <c r="Y440" s="1"/>
      <c r="Z440" s="1"/>
      <c r="AA440" s="1"/>
      <c r="AB440" s="1"/>
      <c r="AC440" s="1" t="s">
        <v>427</v>
      </c>
      <c r="AD440" s="1"/>
      <c r="AE440" s="1" t="s">
        <v>809</v>
      </c>
      <c r="AF440" s="1" t="s">
        <v>953</v>
      </c>
    </row>
    <row r="441" spans="1:32" ht="60" x14ac:dyDescent="0.25">
      <c r="A441" s="1" t="s">
        <v>950</v>
      </c>
      <c r="B441" s="1" t="s">
        <v>156</v>
      </c>
      <c r="C441" s="1" t="s">
        <v>149</v>
      </c>
      <c r="D441" s="1" t="s">
        <v>865</v>
      </c>
      <c r="E441" s="1" t="s">
        <v>817</v>
      </c>
      <c r="F441" s="1"/>
      <c r="G441" s="1" t="s">
        <v>48</v>
      </c>
      <c r="H441" s="1" t="str">
        <f>VLOOKUP(G441,'SC to SCH'!$1:$1048576,2,FALSE)</f>
        <v>FT Staff</v>
      </c>
      <c r="I441" s="1"/>
      <c r="J441" s="1"/>
      <c r="K441" s="62">
        <v>44012</v>
      </c>
      <c r="L441" s="1"/>
      <c r="M441" s="1" t="s">
        <v>951</v>
      </c>
      <c r="N441" s="1"/>
      <c r="O441" s="1" t="s">
        <v>952</v>
      </c>
      <c r="P441" s="1" t="s">
        <v>1</v>
      </c>
      <c r="Q441" s="2">
        <v>-4180</v>
      </c>
      <c r="R441" s="1"/>
      <c r="S441" s="1" t="s">
        <v>828</v>
      </c>
      <c r="T441" s="1"/>
      <c r="U441" s="1"/>
      <c r="V441" s="1" t="s">
        <v>952</v>
      </c>
      <c r="W441" s="1" t="s">
        <v>865</v>
      </c>
      <c r="X441" s="1" t="s">
        <v>149</v>
      </c>
      <c r="Y441" s="1"/>
      <c r="Z441" s="1"/>
      <c r="AA441" s="1"/>
      <c r="AB441" s="1"/>
      <c r="AC441" s="1" t="s">
        <v>48</v>
      </c>
      <c r="AD441" s="1"/>
      <c r="AE441" s="1" t="s">
        <v>156</v>
      </c>
      <c r="AF441" s="1" t="s">
        <v>953</v>
      </c>
    </row>
    <row r="442" spans="1:32" ht="60" x14ac:dyDescent="0.25">
      <c r="A442" s="1" t="s">
        <v>950</v>
      </c>
      <c r="B442" s="1" t="s">
        <v>809</v>
      </c>
      <c r="C442" s="1" t="s">
        <v>149</v>
      </c>
      <c r="D442" s="1" t="s">
        <v>826</v>
      </c>
      <c r="E442" s="1" t="s">
        <v>817</v>
      </c>
      <c r="F442" s="1"/>
      <c r="G442" s="1" t="s">
        <v>428</v>
      </c>
      <c r="H442" s="1" t="str">
        <f>VLOOKUP(G442,'SC to SCH'!$1:$1048576,2,FALSE)</f>
        <v>Fringe Benefits Expense</v>
      </c>
      <c r="I442" s="1"/>
      <c r="J442" s="1"/>
      <c r="K442" s="62">
        <v>44012</v>
      </c>
      <c r="L442" s="1"/>
      <c r="M442" s="1" t="s">
        <v>951</v>
      </c>
      <c r="N442" s="1"/>
      <c r="O442" s="1" t="s">
        <v>952</v>
      </c>
      <c r="P442" s="1" t="s">
        <v>1</v>
      </c>
      <c r="Q442" s="2">
        <v>-16.04</v>
      </c>
      <c r="R442" s="1"/>
      <c r="S442" s="1" t="s">
        <v>828</v>
      </c>
      <c r="T442" s="1"/>
      <c r="U442" s="1"/>
      <c r="V442" s="1" t="s">
        <v>952</v>
      </c>
      <c r="W442" s="1" t="s">
        <v>826</v>
      </c>
      <c r="X442" s="1" t="s">
        <v>149</v>
      </c>
      <c r="Y442" s="1"/>
      <c r="Z442" s="1"/>
      <c r="AA442" s="1"/>
      <c r="AB442" s="1"/>
      <c r="AC442" s="1" t="s">
        <v>428</v>
      </c>
      <c r="AD442" s="1"/>
      <c r="AE442" s="1" t="s">
        <v>809</v>
      </c>
      <c r="AF442" s="1" t="s">
        <v>953</v>
      </c>
    </row>
    <row r="443" spans="1:32" ht="60" x14ac:dyDescent="0.25">
      <c r="A443" s="1" t="s">
        <v>950</v>
      </c>
      <c r="B443" s="1" t="s">
        <v>156</v>
      </c>
      <c r="C443" s="1" t="s">
        <v>149</v>
      </c>
      <c r="D443" s="1" t="s">
        <v>826</v>
      </c>
      <c r="E443" s="1" t="s">
        <v>817</v>
      </c>
      <c r="F443" s="1"/>
      <c r="G443" s="1" t="s">
        <v>240</v>
      </c>
      <c r="H443" s="1" t="str">
        <f>VLOOKUP(G443,'SC to SCH'!$1:$1048576,2,FALSE)</f>
        <v>PT Staff</v>
      </c>
      <c r="I443" s="1"/>
      <c r="J443" s="1"/>
      <c r="K443" s="62">
        <v>44012</v>
      </c>
      <c r="L443" s="1"/>
      <c r="M443" s="1" t="s">
        <v>951</v>
      </c>
      <c r="N443" s="1"/>
      <c r="O443" s="1" t="s">
        <v>952</v>
      </c>
      <c r="P443" s="1" t="s">
        <v>1</v>
      </c>
      <c r="Q443" s="2">
        <v>-1106.26</v>
      </c>
      <c r="R443" s="1"/>
      <c r="S443" s="1" t="s">
        <v>828</v>
      </c>
      <c r="T443" s="1"/>
      <c r="U443" s="1"/>
      <c r="V443" s="1" t="s">
        <v>952</v>
      </c>
      <c r="W443" s="1" t="s">
        <v>826</v>
      </c>
      <c r="X443" s="1" t="s">
        <v>149</v>
      </c>
      <c r="Y443" s="1"/>
      <c r="Z443" s="1"/>
      <c r="AA443" s="1"/>
      <c r="AB443" s="1"/>
      <c r="AC443" s="1" t="s">
        <v>240</v>
      </c>
      <c r="AD443" s="1"/>
      <c r="AE443" s="1" t="s">
        <v>156</v>
      </c>
      <c r="AF443" s="1" t="s">
        <v>953</v>
      </c>
    </row>
    <row r="444" spans="1:32" ht="60" x14ac:dyDescent="0.25">
      <c r="A444" s="1" t="s">
        <v>950</v>
      </c>
      <c r="B444" s="1" t="s">
        <v>809</v>
      </c>
      <c r="C444" s="1" t="s">
        <v>149</v>
      </c>
      <c r="D444" s="1" t="s">
        <v>865</v>
      </c>
      <c r="E444" s="1" t="s">
        <v>817</v>
      </c>
      <c r="F444" s="1"/>
      <c r="G444" s="1" t="s">
        <v>432</v>
      </c>
      <c r="H444" s="1" t="str">
        <f>VLOOKUP(G444,'SC to SCH'!$1:$1048576,2,FALSE)</f>
        <v>Accounts Payable</v>
      </c>
      <c r="I444" s="1"/>
      <c r="J444" s="1"/>
      <c r="K444" s="62">
        <v>44012</v>
      </c>
      <c r="L444" s="1"/>
      <c r="M444" s="1" t="s">
        <v>951</v>
      </c>
      <c r="N444" s="1"/>
      <c r="O444" s="1" t="s">
        <v>952</v>
      </c>
      <c r="P444" s="1" t="s">
        <v>1</v>
      </c>
      <c r="Q444" s="2">
        <v>-3.71</v>
      </c>
      <c r="R444" s="1"/>
      <c r="S444" s="1" t="s">
        <v>828</v>
      </c>
      <c r="T444" s="1"/>
      <c r="U444" s="1"/>
      <c r="V444" s="1" t="s">
        <v>952</v>
      </c>
      <c r="W444" s="1" t="s">
        <v>865</v>
      </c>
      <c r="X444" s="1" t="s">
        <v>149</v>
      </c>
      <c r="Y444" s="1"/>
      <c r="Z444" s="1"/>
      <c r="AA444" s="1"/>
      <c r="AB444" s="1"/>
      <c r="AC444" s="1" t="s">
        <v>432</v>
      </c>
      <c r="AD444" s="1"/>
      <c r="AE444" s="1" t="s">
        <v>809</v>
      </c>
      <c r="AF444" s="1" t="s">
        <v>953</v>
      </c>
    </row>
    <row r="445" spans="1:32" ht="60" x14ac:dyDescent="0.25">
      <c r="A445" s="1" t="s">
        <v>950</v>
      </c>
      <c r="B445" s="1" t="s">
        <v>809</v>
      </c>
      <c r="C445" s="1" t="s">
        <v>149</v>
      </c>
      <c r="D445" s="1" t="s">
        <v>865</v>
      </c>
      <c r="E445" s="1" t="s">
        <v>817</v>
      </c>
      <c r="F445" s="1"/>
      <c r="G445" s="1" t="s">
        <v>430</v>
      </c>
      <c r="H445" s="1" t="str">
        <f>VLOOKUP(G445,'SC to SCH'!$1:$1048576,2,FALSE)</f>
        <v>Fringe Benefits Expense</v>
      </c>
      <c r="I445" s="1"/>
      <c r="J445" s="1"/>
      <c r="K445" s="62">
        <v>44012</v>
      </c>
      <c r="L445" s="1"/>
      <c r="M445" s="1" t="s">
        <v>951</v>
      </c>
      <c r="N445" s="1"/>
      <c r="O445" s="1" t="s">
        <v>952</v>
      </c>
      <c r="P445" s="1" t="s">
        <v>1</v>
      </c>
      <c r="Q445" s="2">
        <v>-825.7</v>
      </c>
      <c r="R445" s="1"/>
      <c r="S445" s="1" t="s">
        <v>828</v>
      </c>
      <c r="T445" s="1"/>
      <c r="U445" s="1"/>
      <c r="V445" s="1" t="s">
        <v>952</v>
      </c>
      <c r="W445" s="1" t="s">
        <v>865</v>
      </c>
      <c r="X445" s="1" t="s">
        <v>149</v>
      </c>
      <c r="Y445" s="1"/>
      <c r="Z445" s="1"/>
      <c r="AA445" s="1"/>
      <c r="AB445" s="1"/>
      <c r="AC445" s="1" t="s">
        <v>430</v>
      </c>
      <c r="AD445" s="1"/>
      <c r="AE445" s="1" t="s">
        <v>809</v>
      </c>
      <c r="AF445" s="1" t="s">
        <v>953</v>
      </c>
    </row>
    <row r="446" spans="1:32" ht="60" x14ac:dyDescent="0.25">
      <c r="A446" s="1" t="s">
        <v>950</v>
      </c>
      <c r="B446" s="1" t="s">
        <v>809</v>
      </c>
      <c r="C446" s="1" t="s">
        <v>149</v>
      </c>
      <c r="D446" s="1" t="s">
        <v>865</v>
      </c>
      <c r="E446" s="1" t="s">
        <v>817</v>
      </c>
      <c r="F446" s="1"/>
      <c r="G446" s="1" t="s">
        <v>428</v>
      </c>
      <c r="H446" s="1" t="str">
        <f>VLOOKUP(G446,'SC to SCH'!$1:$1048576,2,FALSE)</f>
        <v>Fringe Benefits Expense</v>
      </c>
      <c r="I446" s="1"/>
      <c r="J446" s="1"/>
      <c r="K446" s="62">
        <v>44012</v>
      </c>
      <c r="L446" s="1"/>
      <c r="M446" s="1" t="s">
        <v>951</v>
      </c>
      <c r="N446" s="1"/>
      <c r="O446" s="1" t="s">
        <v>952</v>
      </c>
      <c r="P446" s="1" t="s">
        <v>1</v>
      </c>
      <c r="Q446" s="2">
        <v>-247.24</v>
      </c>
      <c r="R446" s="1"/>
      <c r="S446" s="1" t="s">
        <v>828</v>
      </c>
      <c r="T446" s="1"/>
      <c r="U446" s="1"/>
      <c r="V446" s="1" t="s">
        <v>952</v>
      </c>
      <c r="W446" s="1" t="s">
        <v>865</v>
      </c>
      <c r="X446" s="1" t="s">
        <v>149</v>
      </c>
      <c r="Y446" s="1"/>
      <c r="Z446" s="1"/>
      <c r="AA446" s="1"/>
      <c r="AB446" s="1"/>
      <c r="AC446" s="1" t="s">
        <v>428</v>
      </c>
      <c r="AD446" s="1"/>
      <c r="AE446" s="1" t="s">
        <v>809</v>
      </c>
      <c r="AF446" s="1" t="s">
        <v>953</v>
      </c>
    </row>
    <row r="447" spans="1:32" ht="60" x14ac:dyDescent="0.25">
      <c r="A447" s="1" t="s">
        <v>950</v>
      </c>
      <c r="B447" s="1" t="s">
        <v>809</v>
      </c>
      <c r="C447" s="1" t="s">
        <v>149</v>
      </c>
      <c r="D447" s="1" t="s">
        <v>865</v>
      </c>
      <c r="E447" s="1" t="s">
        <v>817</v>
      </c>
      <c r="F447" s="1"/>
      <c r="G447" s="1" t="s">
        <v>429</v>
      </c>
      <c r="H447" s="1" t="str">
        <f>VLOOKUP(G447,'SC to SCH'!$1:$1048576,2,FALSE)</f>
        <v>Accounts Payable</v>
      </c>
      <c r="I447" s="1"/>
      <c r="J447" s="1"/>
      <c r="K447" s="62">
        <v>44012</v>
      </c>
      <c r="L447" s="1"/>
      <c r="M447" s="1" t="s">
        <v>951</v>
      </c>
      <c r="N447" s="1"/>
      <c r="O447" s="1" t="s">
        <v>952</v>
      </c>
      <c r="P447" s="1" t="s">
        <v>1</v>
      </c>
      <c r="Q447" s="2">
        <v>-283.92</v>
      </c>
      <c r="R447" s="1"/>
      <c r="S447" s="1" t="s">
        <v>828</v>
      </c>
      <c r="T447" s="1"/>
      <c r="U447" s="1"/>
      <c r="V447" s="1" t="s">
        <v>952</v>
      </c>
      <c r="W447" s="1" t="s">
        <v>865</v>
      </c>
      <c r="X447" s="1" t="s">
        <v>149</v>
      </c>
      <c r="Y447" s="1"/>
      <c r="Z447" s="1"/>
      <c r="AA447" s="1"/>
      <c r="AB447" s="1"/>
      <c r="AC447" s="1" t="s">
        <v>429</v>
      </c>
      <c r="AD447" s="1"/>
      <c r="AE447" s="1" t="s">
        <v>809</v>
      </c>
      <c r="AF447" s="1" t="s">
        <v>953</v>
      </c>
    </row>
    <row r="448" spans="1:32" ht="60" x14ac:dyDescent="0.25">
      <c r="A448" s="1" t="s">
        <v>950</v>
      </c>
      <c r="B448" s="1" t="s">
        <v>809</v>
      </c>
      <c r="C448" s="1" t="s">
        <v>149</v>
      </c>
      <c r="D448" s="1" t="s">
        <v>865</v>
      </c>
      <c r="E448" s="1" t="s">
        <v>817</v>
      </c>
      <c r="F448" s="1"/>
      <c r="G448" s="1" t="s">
        <v>428</v>
      </c>
      <c r="H448" s="1" t="str">
        <f>VLOOKUP(G448,'SC to SCH'!$1:$1048576,2,FALSE)</f>
        <v>Fringe Benefits Expense</v>
      </c>
      <c r="I448" s="1"/>
      <c r="J448" s="1"/>
      <c r="K448" s="62">
        <v>44012</v>
      </c>
      <c r="L448" s="1"/>
      <c r="M448" s="1" t="s">
        <v>951</v>
      </c>
      <c r="N448" s="1"/>
      <c r="O448" s="1" t="s">
        <v>952</v>
      </c>
      <c r="P448" s="1" t="s">
        <v>1</v>
      </c>
      <c r="Q448" s="2">
        <v>-57.83</v>
      </c>
      <c r="R448" s="1"/>
      <c r="S448" s="1" t="s">
        <v>828</v>
      </c>
      <c r="T448" s="1"/>
      <c r="U448" s="1"/>
      <c r="V448" s="1" t="s">
        <v>952</v>
      </c>
      <c r="W448" s="1" t="s">
        <v>865</v>
      </c>
      <c r="X448" s="1" t="s">
        <v>149</v>
      </c>
      <c r="Y448" s="1"/>
      <c r="Z448" s="1"/>
      <c r="AA448" s="1"/>
      <c r="AB448" s="1"/>
      <c r="AC448" s="1" t="s">
        <v>428</v>
      </c>
      <c r="AD448" s="1"/>
      <c r="AE448" s="1" t="s">
        <v>809</v>
      </c>
      <c r="AF448" s="1" t="s">
        <v>953</v>
      </c>
    </row>
    <row r="449" spans="1:32" ht="45" x14ac:dyDescent="0.25">
      <c r="A449" s="1" t="s">
        <v>206</v>
      </c>
      <c r="B449" s="1" t="s">
        <v>157</v>
      </c>
      <c r="C449" s="1" t="s">
        <v>149</v>
      </c>
      <c r="D449" s="1" t="s">
        <v>826</v>
      </c>
      <c r="E449" s="1" t="s">
        <v>817</v>
      </c>
      <c r="F449" s="1"/>
      <c r="G449" s="1" t="s">
        <v>158</v>
      </c>
      <c r="H449" s="1" t="str">
        <f>VLOOKUP(G449,'SC to SCH'!$1:$1048576,2,FALSE)</f>
        <v>Inter-Departmental Services</v>
      </c>
      <c r="I449" s="1"/>
      <c r="J449" s="1" t="s">
        <v>827</v>
      </c>
      <c r="K449" s="62">
        <v>44012</v>
      </c>
      <c r="L449" s="1"/>
      <c r="M449" s="1" t="s">
        <v>207</v>
      </c>
      <c r="N449" s="1"/>
      <c r="O449" s="1" t="s">
        <v>152</v>
      </c>
      <c r="P449" s="1" t="s">
        <v>1</v>
      </c>
      <c r="Q449" s="2">
        <v>20</v>
      </c>
      <c r="R449" s="1"/>
      <c r="S449" s="1" t="s">
        <v>828</v>
      </c>
      <c r="T449" s="1"/>
      <c r="U449" s="1"/>
      <c r="V449" s="1" t="s">
        <v>152</v>
      </c>
      <c r="W449" s="1" t="s">
        <v>826</v>
      </c>
      <c r="X449" s="1" t="s">
        <v>149</v>
      </c>
      <c r="Y449" s="1"/>
      <c r="Z449" s="1"/>
      <c r="AA449" s="1"/>
      <c r="AB449" s="1"/>
      <c r="AC449" s="1" t="s">
        <v>158</v>
      </c>
      <c r="AD449" s="1"/>
      <c r="AE449" s="1" t="s">
        <v>157</v>
      </c>
      <c r="AF449" s="1" t="s">
        <v>953</v>
      </c>
    </row>
    <row r="450" spans="1:32" ht="45" x14ac:dyDescent="0.25">
      <c r="A450" s="1" t="s">
        <v>206</v>
      </c>
      <c r="B450" s="1" t="s">
        <v>155</v>
      </c>
      <c r="C450" s="1" t="s">
        <v>149</v>
      </c>
      <c r="D450" s="1" t="s">
        <v>826</v>
      </c>
      <c r="E450" s="1" t="s">
        <v>817</v>
      </c>
      <c r="F450" s="1"/>
      <c r="G450" s="1" t="s">
        <v>10</v>
      </c>
      <c r="H450" s="1" t="str">
        <f>VLOOKUP(G450,'SC to SCH'!$1:$1048576,2,FALSE)</f>
        <v>Fringe Benefits Allocated</v>
      </c>
      <c r="I450" s="1"/>
      <c r="J450" s="1" t="s">
        <v>830</v>
      </c>
      <c r="K450" s="62">
        <v>44012</v>
      </c>
      <c r="L450" s="1"/>
      <c r="M450" s="1" t="s">
        <v>207</v>
      </c>
      <c r="N450" s="1"/>
      <c r="O450" s="1" t="s">
        <v>152</v>
      </c>
      <c r="P450" s="1" t="s">
        <v>1</v>
      </c>
      <c r="Q450" s="2">
        <v>6714.57</v>
      </c>
      <c r="R450" s="1"/>
      <c r="S450" s="1" t="s">
        <v>828</v>
      </c>
      <c r="T450" s="1"/>
      <c r="U450" s="1"/>
      <c r="V450" s="1" t="s">
        <v>152</v>
      </c>
      <c r="W450" s="1" t="s">
        <v>826</v>
      </c>
      <c r="X450" s="1" t="s">
        <v>149</v>
      </c>
      <c r="Y450" s="1"/>
      <c r="Z450" s="1"/>
      <c r="AA450" s="1"/>
      <c r="AB450" s="1"/>
      <c r="AC450" s="1" t="s">
        <v>10</v>
      </c>
      <c r="AD450" s="1"/>
      <c r="AE450" s="1" t="s">
        <v>155</v>
      </c>
      <c r="AF450" s="1" t="s">
        <v>953</v>
      </c>
    </row>
    <row r="451" spans="1:32" ht="45" x14ac:dyDescent="0.25">
      <c r="A451" s="1" t="s">
        <v>206</v>
      </c>
      <c r="B451" s="1" t="s">
        <v>156</v>
      </c>
      <c r="C451" s="1" t="s">
        <v>149</v>
      </c>
      <c r="D451" s="1" t="s">
        <v>826</v>
      </c>
      <c r="E451" s="1" t="s">
        <v>817</v>
      </c>
      <c r="F451" s="1"/>
      <c r="G451" s="1" t="s">
        <v>240</v>
      </c>
      <c r="H451" s="1" t="str">
        <f>VLOOKUP(G451,'SC to SCH'!$1:$1048576,2,FALSE)</f>
        <v>PT Staff</v>
      </c>
      <c r="I451" s="1"/>
      <c r="J451" s="1" t="s">
        <v>831</v>
      </c>
      <c r="K451" s="62">
        <v>44012</v>
      </c>
      <c r="L451" s="1"/>
      <c r="M451" s="1" t="s">
        <v>207</v>
      </c>
      <c r="N451" s="1"/>
      <c r="O451" s="1" t="s">
        <v>152</v>
      </c>
      <c r="P451" s="1" t="s">
        <v>1</v>
      </c>
      <c r="Q451" s="2">
        <v>2278.14</v>
      </c>
      <c r="R451" s="1"/>
      <c r="S451" s="1" t="s">
        <v>828</v>
      </c>
      <c r="T451" s="1"/>
      <c r="U451" s="1"/>
      <c r="V451" s="1" t="s">
        <v>152</v>
      </c>
      <c r="W451" s="1" t="s">
        <v>826</v>
      </c>
      <c r="X451" s="1" t="s">
        <v>149</v>
      </c>
      <c r="Y451" s="1"/>
      <c r="Z451" s="1"/>
      <c r="AA451" s="1"/>
      <c r="AB451" s="1"/>
      <c r="AC451" s="1" t="s">
        <v>240</v>
      </c>
      <c r="AD451" s="1"/>
      <c r="AE451" s="1" t="s">
        <v>156</v>
      </c>
      <c r="AF451" s="1" t="s">
        <v>953</v>
      </c>
    </row>
    <row r="452" spans="1:32" ht="45" x14ac:dyDescent="0.25">
      <c r="A452" s="1" t="s">
        <v>206</v>
      </c>
      <c r="B452" s="1" t="s">
        <v>156</v>
      </c>
      <c r="C452" s="1" t="s">
        <v>149</v>
      </c>
      <c r="D452" s="1" t="s">
        <v>826</v>
      </c>
      <c r="E452" s="1" t="s">
        <v>817</v>
      </c>
      <c r="F452" s="1"/>
      <c r="G452" s="1" t="s">
        <v>49</v>
      </c>
      <c r="H452" s="1" t="str">
        <f>VLOOKUP(G452,'SC to SCH'!$1:$1048576,2,FALSE)</f>
        <v>FT Staff</v>
      </c>
      <c r="I452" s="1"/>
      <c r="J452" s="1" t="s">
        <v>832</v>
      </c>
      <c r="K452" s="62">
        <v>44012</v>
      </c>
      <c r="L452" s="1"/>
      <c r="M452" s="1" t="s">
        <v>207</v>
      </c>
      <c r="N452" s="1"/>
      <c r="O452" s="1" t="s">
        <v>152</v>
      </c>
      <c r="P452" s="1" t="s">
        <v>1</v>
      </c>
      <c r="Q452" s="2">
        <v>19115.060000000001</v>
      </c>
      <c r="R452" s="1"/>
      <c r="S452" s="1" t="s">
        <v>828</v>
      </c>
      <c r="T452" s="1"/>
      <c r="U452" s="1"/>
      <c r="V452" s="1" t="s">
        <v>152</v>
      </c>
      <c r="W452" s="1" t="s">
        <v>826</v>
      </c>
      <c r="X452" s="1" t="s">
        <v>149</v>
      </c>
      <c r="Y452" s="1"/>
      <c r="Z452" s="1"/>
      <c r="AA452" s="1"/>
      <c r="AB452" s="1"/>
      <c r="AC452" s="1" t="s">
        <v>49</v>
      </c>
      <c r="AD452" s="1"/>
      <c r="AE452" s="1" t="s">
        <v>156</v>
      </c>
      <c r="AF452" s="1" t="s">
        <v>953</v>
      </c>
    </row>
    <row r="453" spans="1:32" ht="45" x14ac:dyDescent="0.25">
      <c r="A453" s="1" t="s">
        <v>206</v>
      </c>
      <c r="B453" s="1" t="s">
        <v>157</v>
      </c>
      <c r="C453" s="1" t="s">
        <v>149</v>
      </c>
      <c r="D453" s="1" t="s">
        <v>833</v>
      </c>
      <c r="E453" s="1" t="s">
        <v>817</v>
      </c>
      <c r="F453" s="1"/>
      <c r="G453" s="1" t="s">
        <v>158</v>
      </c>
      <c r="H453" s="1" t="str">
        <f>VLOOKUP(G453,'SC to SCH'!$1:$1048576,2,FALSE)</f>
        <v>Inter-Departmental Services</v>
      </c>
      <c r="I453" s="1"/>
      <c r="J453" s="1" t="s">
        <v>834</v>
      </c>
      <c r="K453" s="62">
        <v>44012</v>
      </c>
      <c r="L453" s="1"/>
      <c r="M453" s="1" t="s">
        <v>207</v>
      </c>
      <c r="N453" s="1"/>
      <c r="O453" s="1" t="s">
        <v>152</v>
      </c>
      <c r="P453" s="1" t="s">
        <v>1</v>
      </c>
      <c r="Q453" s="2">
        <v>20</v>
      </c>
      <c r="R453" s="1"/>
      <c r="S453" s="1" t="s">
        <v>828</v>
      </c>
      <c r="T453" s="1"/>
      <c r="U453" s="1"/>
      <c r="V453" s="1" t="s">
        <v>152</v>
      </c>
      <c r="W453" s="1" t="s">
        <v>833</v>
      </c>
      <c r="X453" s="1" t="s">
        <v>149</v>
      </c>
      <c r="Y453" s="1"/>
      <c r="Z453" s="1"/>
      <c r="AA453" s="1"/>
      <c r="AB453" s="1"/>
      <c r="AC453" s="1" t="s">
        <v>158</v>
      </c>
      <c r="AD453" s="1"/>
      <c r="AE453" s="1" t="s">
        <v>157</v>
      </c>
      <c r="AF453" s="1" t="s">
        <v>953</v>
      </c>
    </row>
    <row r="454" spans="1:32" ht="45" x14ac:dyDescent="0.25">
      <c r="A454" s="1" t="s">
        <v>206</v>
      </c>
      <c r="B454" s="1" t="s">
        <v>155</v>
      </c>
      <c r="C454" s="1" t="s">
        <v>149</v>
      </c>
      <c r="D454" s="1" t="s">
        <v>833</v>
      </c>
      <c r="E454" s="1" t="s">
        <v>817</v>
      </c>
      <c r="F454" s="1"/>
      <c r="G454" s="1" t="s">
        <v>10</v>
      </c>
      <c r="H454" s="1" t="str">
        <f>VLOOKUP(G454,'SC to SCH'!$1:$1048576,2,FALSE)</f>
        <v>Fringe Benefits Allocated</v>
      </c>
      <c r="I454" s="1"/>
      <c r="J454" s="1" t="s">
        <v>835</v>
      </c>
      <c r="K454" s="62">
        <v>44012</v>
      </c>
      <c r="L454" s="1"/>
      <c r="M454" s="1" t="s">
        <v>207</v>
      </c>
      <c r="N454" s="1"/>
      <c r="O454" s="1" t="s">
        <v>152</v>
      </c>
      <c r="P454" s="1" t="s">
        <v>1</v>
      </c>
      <c r="Q454" s="2">
        <v>11249.24</v>
      </c>
      <c r="R454" s="1"/>
      <c r="S454" s="1" t="s">
        <v>828</v>
      </c>
      <c r="T454" s="1"/>
      <c r="U454" s="1"/>
      <c r="V454" s="1" t="s">
        <v>152</v>
      </c>
      <c r="W454" s="1" t="s">
        <v>833</v>
      </c>
      <c r="X454" s="1" t="s">
        <v>149</v>
      </c>
      <c r="Y454" s="1"/>
      <c r="Z454" s="1"/>
      <c r="AA454" s="1"/>
      <c r="AB454" s="1"/>
      <c r="AC454" s="1" t="s">
        <v>10</v>
      </c>
      <c r="AD454" s="1"/>
      <c r="AE454" s="1" t="s">
        <v>155</v>
      </c>
      <c r="AF454" s="1" t="s">
        <v>953</v>
      </c>
    </row>
    <row r="455" spans="1:32" ht="45" x14ac:dyDescent="0.25">
      <c r="A455" s="1" t="s">
        <v>206</v>
      </c>
      <c r="B455" s="1" t="s">
        <v>156</v>
      </c>
      <c r="C455" s="1" t="s">
        <v>149</v>
      </c>
      <c r="D455" s="1" t="s">
        <v>833</v>
      </c>
      <c r="E455" s="1" t="s">
        <v>817</v>
      </c>
      <c r="F455" s="1"/>
      <c r="G455" s="1" t="s">
        <v>49</v>
      </c>
      <c r="H455" s="1" t="str">
        <f>VLOOKUP(G455,'SC to SCH'!$1:$1048576,2,FALSE)</f>
        <v>FT Staff</v>
      </c>
      <c r="I455" s="1"/>
      <c r="J455" s="1" t="s">
        <v>836</v>
      </c>
      <c r="K455" s="62">
        <v>44012</v>
      </c>
      <c r="L455" s="1"/>
      <c r="M455" s="1" t="s">
        <v>207</v>
      </c>
      <c r="N455" s="1"/>
      <c r="O455" s="1" t="s">
        <v>152</v>
      </c>
      <c r="P455" s="1" t="s">
        <v>1</v>
      </c>
      <c r="Q455" s="2">
        <v>33690.19</v>
      </c>
      <c r="R455" s="1"/>
      <c r="S455" s="1" t="s">
        <v>828</v>
      </c>
      <c r="T455" s="1"/>
      <c r="U455" s="1"/>
      <c r="V455" s="1" t="s">
        <v>152</v>
      </c>
      <c r="W455" s="1" t="s">
        <v>833</v>
      </c>
      <c r="X455" s="1" t="s">
        <v>149</v>
      </c>
      <c r="Y455" s="1"/>
      <c r="Z455" s="1"/>
      <c r="AA455" s="1"/>
      <c r="AB455" s="1"/>
      <c r="AC455" s="1" t="s">
        <v>49</v>
      </c>
      <c r="AD455" s="1"/>
      <c r="AE455" s="1" t="s">
        <v>156</v>
      </c>
      <c r="AF455" s="1" t="s">
        <v>953</v>
      </c>
    </row>
    <row r="456" spans="1:32" ht="45" x14ac:dyDescent="0.25">
      <c r="A456" s="1" t="s">
        <v>206</v>
      </c>
      <c r="B456" s="1" t="s">
        <v>156</v>
      </c>
      <c r="C456" s="1" t="s">
        <v>149</v>
      </c>
      <c r="D456" s="1" t="s">
        <v>833</v>
      </c>
      <c r="E456" s="1" t="s">
        <v>817</v>
      </c>
      <c r="F456" s="1"/>
      <c r="G456" s="1" t="s">
        <v>50</v>
      </c>
      <c r="H456" s="1" t="str">
        <f>VLOOKUP(G456,'SC to SCH'!$1:$1048576,2,FALSE)</f>
        <v>FT Staff</v>
      </c>
      <c r="I456" s="1"/>
      <c r="J456" s="1" t="s">
        <v>837</v>
      </c>
      <c r="K456" s="62">
        <v>44012</v>
      </c>
      <c r="L456" s="1"/>
      <c r="M456" s="1" t="s">
        <v>207</v>
      </c>
      <c r="N456" s="1"/>
      <c r="O456" s="1" t="s">
        <v>152</v>
      </c>
      <c r="P456" s="1" t="s">
        <v>1</v>
      </c>
      <c r="Q456" s="2">
        <v>300</v>
      </c>
      <c r="R456" s="1"/>
      <c r="S456" s="1" t="s">
        <v>828</v>
      </c>
      <c r="T456" s="1"/>
      <c r="U456" s="1"/>
      <c r="V456" s="1" t="s">
        <v>152</v>
      </c>
      <c r="W456" s="1" t="s">
        <v>833</v>
      </c>
      <c r="X456" s="1" t="s">
        <v>149</v>
      </c>
      <c r="Y456" s="1"/>
      <c r="Z456" s="1"/>
      <c r="AA456" s="1"/>
      <c r="AB456" s="1"/>
      <c r="AC456" s="1" t="s">
        <v>50</v>
      </c>
      <c r="AD456" s="1"/>
      <c r="AE456" s="1" t="s">
        <v>156</v>
      </c>
      <c r="AF456" s="1" t="s">
        <v>953</v>
      </c>
    </row>
    <row r="457" spans="1:32" ht="45" x14ac:dyDescent="0.25">
      <c r="A457" s="1" t="s">
        <v>206</v>
      </c>
      <c r="B457" s="1" t="s">
        <v>816</v>
      </c>
      <c r="C457" s="1" t="s">
        <v>149</v>
      </c>
      <c r="D457" s="1" t="s">
        <v>838</v>
      </c>
      <c r="E457" s="1" t="s">
        <v>817</v>
      </c>
      <c r="F457" s="1"/>
      <c r="G457" s="1"/>
      <c r="H457" s="1" t="s">
        <v>21</v>
      </c>
      <c r="I457" s="1" t="s">
        <v>839</v>
      </c>
      <c r="J457" s="1" t="s">
        <v>840</v>
      </c>
      <c r="K457" s="62">
        <v>44012</v>
      </c>
      <c r="L457" s="1"/>
      <c r="M457" s="1" t="s">
        <v>207</v>
      </c>
      <c r="N457" s="1"/>
      <c r="O457" s="1" t="s">
        <v>152</v>
      </c>
      <c r="P457" s="1" t="s">
        <v>1</v>
      </c>
      <c r="Q457" s="2">
        <v>-18849.25</v>
      </c>
      <c r="R457" s="1"/>
      <c r="S457" s="1" t="s">
        <v>828</v>
      </c>
      <c r="T457" s="1"/>
      <c r="U457" s="1"/>
      <c r="V457" s="1" t="s">
        <v>152</v>
      </c>
      <c r="W457" s="1" t="s">
        <v>838</v>
      </c>
      <c r="X457" s="1" t="s">
        <v>149</v>
      </c>
      <c r="Y457" s="1"/>
      <c r="Z457" s="1"/>
      <c r="AA457" s="1"/>
      <c r="AB457" s="1"/>
      <c r="AC457" s="1"/>
      <c r="AD457" s="1" t="s">
        <v>839</v>
      </c>
      <c r="AE457" s="1" t="s">
        <v>816</v>
      </c>
      <c r="AF457" s="1" t="s">
        <v>953</v>
      </c>
    </row>
    <row r="458" spans="1:32" ht="45" x14ac:dyDescent="0.25">
      <c r="A458" s="1" t="s">
        <v>206</v>
      </c>
      <c r="B458" s="1" t="s">
        <v>157</v>
      </c>
      <c r="C458" s="1" t="s">
        <v>149</v>
      </c>
      <c r="D458" s="1" t="s">
        <v>838</v>
      </c>
      <c r="E458" s="1" t="s">
        <v>817</v>
      </c>
      <c r="F458" s="1"/>
      <c r="G458" s="1" t="s">
        <v>158</v>
      </c>
      <c r="H458" s="1" t="str">
        <f>VLOOKUP(G458,'SC to SCH'!$1:$1048576,2,FALSE)</f>
        <v>Inter-Departmental Services</v>
      </c>
      <c r="I458" s="1"/>
      <c r="J458" s="1" t="s">
        <v>841</v>
      </c>
      <c r="K458" s="62">
        <v>44012</v>
      </c>
      <c r="L458" s="1"/>
      <c r="M458" s="1" t="s">
        <v>207</v>
      </c>
      <c r="N458" s="1"/>
      <c r="O458" s="1" t="s">
        <v>152</v>
      </c>
      <c r="P458" s="1" t="s">
        <v>1</v>
      </c>
      <c r="Q458" s="2">
        <v>80</v>
      </c>
      <c r="R458" s="1"/>
      <c r="S458" s="1" t="s">
        <v>828</v>
      </c>
      <c r="T458" s="1"/>
      <c r="U458" s="1"/>
      <c r="V458" s="1" t="s">
        <v>152</v>
      </c>
      <c r="W458" s="1" t="s">
        <v>838</v>
      </c>
      <c r="X458" s="1" t="s">
        <v>149</v>
      </c>
      <c r="Y458" s="1"/>
      <c r="Z458" s="1"/>
      <c r="AA458" s="1"/>
      <c r="AB458" s="1"/>
      <c r="AC458" s="1" t="s">
        <v>158</v>
      </c>
      <c r="AD458" s="1"/>
      <c r="AE458" s="1" t="s">
        <v>157</v>
      </c>
      <c r="AF458" s="1" t="s">
        <v>953</v>
      </c>
    </row>
    <row r="459" spans="1:32" ht="45" x14ac:dyDescent="0.25">
      <c r="A459" s="1" t="s">
        <v>206</v>
      </c>
      <c r="B459" s="1" t="s">
        <v>178</v>
      </c>
      <c r="C459" s="1" t="s">
        <v>149</v>
      </c>
      <c r="D459" s="1" t="s">
        <v>838</v>
      </c>
      <c r="E459" s="1" t="s">
        <v>817</v>
      </c>
      <c r="F459" s="1"/>
      <c r="G459" s="1" t="s">
        <v>179</v>
      </c>
      <c r="H459" s="1" t="str">
        <f>VLOOKUP(G459,'SC to SCH'!$1:$1048576,2,FALSE)</f>
        <v>Furniture and Equipment</v>
      </c>
      <c r="I459" s="1"/>
      <c r="J459" s="1" t="s">
        <v>842</v>
      </c>
      <c r="K459" s="62">
        <v>44012</v>
      </c>
      <c r="L459" s="1"/>
      <c r="M459" s="1" t="s">
        <v>207</v>
      </c>
      <c r="N459" s="1"/>
      <c r="O459" s="1" t="s">
        <v>152</v>
      </c>
      <c r="P459" s="1" t="s">
        <v>1</v>
      </c>
      <c r="Q459" s="2">
        <v>2809.77</v>
      </c>
      <c r="R459" s="1"/>
      <c r="S459" s="1" t="s">
        <v>828</v>
      </c>
      <c r="T459" s="1"/>
      <c r="U459" s="1"/>
      <c r="V459" s="1" t="s">
        <v>152</v>
      </c>
      <c r="W459" s="1" t="s">
        <v>838</v>
      </c>
      <c r="X459" s="1" t="s">
        <v>149</v>
      </c>
      <c r="Y459" s="1"/>
      <c r="Z459" s="1"/>
      <c r="AA459" s="1"/>
      <c r="AB459" s="1"/>
      <c r="AC459" s="1" t="s">
        <v>179</v>
      </c>
      <c r="AD459" s="1"/>
      <c r="AE459" s="1" t="s">
        <v>178</v>
      </c>
      <c r="AF459" s="1" t="s">
        <v>953</v>
      </c>
    </row>
    <row r="460" spans="1:32" ht="45" x14ac:dyDescent="0.25">
      <c r="A460" s="1" t="s">
        <v>206</v>
      </c>
      <c r="B460" s="1" t="s">
        <v>169</v>
      </c>
      <c r="C460" s="1" t="s">
        <v>149</v>
      </c>
      <c r="D460" s="1" t="s">
        <v>838</v>
      </c>
      <c r="E460" s="1" t="s">
        <v>817</v>
      </c>
      <c r="F460" s="1"/>
      <c r="G460" s="1" t="s">
        <v>173</v>
      </c>
      <c r="H460" s="1" t="str">
        <f>VLOOKUP(G460,'SC to SCH'!$1:$1048576,2,FALSE)</f>
        <v>Supplies</v>
      </c>
      <c r="I460" s="1"/>
      <c r="J460" s="1" t="s">
        <v>843</v>
      </c>
      <c r="K460" s="62">
        <v>44012</v>
      </c>
      <c r="L460" s="1"/>
      <c r="M460" s="1" t="s">
        <v>207</v>
      </c>
      <c r="N460" s="1"/>
      <c r="O460" s="1" t="s">
        <v>152</v>
      </c>
      <c r="P460" s="1" t="s">
        <v>1</v>
      </c>
      <c r="Q460" s="2">
        <v>2252.85</v>
      </c>
      <c r="R460" s="1"/>
      <c r="S460" s="1" t="s">
        <v>828</v>
      </c>
      <c r="T460" s="1"/>
      <c r="U460" s="1"/>
      <c r="V460" s="1" t="s">
        <v>152</v>
      </c>
      <c r="W460" s="1" t="s">
        <v>838</v>
      </c>
      <c r="X460" s="1" t="s">
        <v>149</v>
      </c>
      <c r="Y460" s="1"/>
      <c r="Z460" s="1"/>
      <c r="AA460" s="1"/>
      <c r="AB460" s="1"/>
      <c r="AC460" s="1" t="s">
        <v>173</v>
      </c>
      <c r="AD460" s="1"/>
      <c r="AE460" s="1" t="s">
        <v>169</v>
      </c>
      <c r="AF460" s="1" t="s">
        <v>953</v>
      </c>
    </row>
    <row r="461" spans="1:32" ht="45" x14ac:dyDescent="0.25">
      <c r="A461" s="1" t="s">
        <v>206</v>
      </c>
      <c r="B461" s="1" t="s">
        <v>153</v>
      </c>
      <c r="C461" s="1" t="s">
        <v>149</v>
      </c>
      <c r="D461" s="1" t="s">
        <v>838</v>
      </c>
      <c r="E461" s="1" t="s">
        <v>817</v>
      </c>
      <c r="F461" s="1"/>
      <c r="G461" s="1" t="s">
        <v>154</v>
      </c>
      <c r="H461" s="1" t="str">
        <f>VLOOKUP(G461,'SC to SCH'!$1:$1048576,2,FALSE)</f>
        <v>Printing and Duplicating</v>
      </c>
      <c r="I461" s="1"/>
      <c r="J461" s="1" t="s">
        <v>844</v>
      </c>
      <c r="K461" s="62">
        <v>44012</v>
      </c>
      <c r="L461" s="1"/>
      <c r="M461" s="1" t="s">
        <v>207</v>
      </c>
      <c r="N461" s="1"/>
      <c r="O461" s="1" t="s">
        <v>152</v>
      </c>
      <c r="P461" s="1" t="s">
        <v>1</v>
      </c>
      <c r="Q461" s="2">
        <v>136.02000000000001</v>
      </c>
      <c r="R461" s="1"/>
      <c r="S461" s="1" t="s">
        <v>828</v>
      </c>
      <c r="T461" s="1"/>
      <c r="U461" s="1"/>
      <c r="V461" s="1" t="s">
        <v>152</v>
      </c>
      <c r="W461" s="1" t="s">
        <v>838</v>
      </c>
      <c r="X461" s="1" t="s">
        <v>149</v>
      </c>
      <c r="Y461" s="1"/>
      <c r="Z461" s="1"/>
      <c r="AA461" s="1"/>
      <c r="AB461" s="1"/>
      <c r="AC461" s="1" t="s">
        <v>154</v>
      </c>
      <c r="AD461" s="1"/>
      <c r="AE461" s="1" t="s">
        <v>153</v>
      </c>
      <c r="AF461" s="1" t="s">
        <v>953</v>
      </c>
    </row>
    <row r="462" spans="1:32" ht="45" x14ac:dyDescent="0.25">
      <c r="A462" s="1" t="s">
        <v>206</v>
      </c>
      <c r="B462" s="1" t="s">
        <v>161</v>
      </c>
      <c r="C462" s="1" t="s">
        <v>149</v>
      </c>
      <c r="D462" s="1" t="s">
        <v>838</v>
      </c>
      <c r="E462" s="1" t="s">
        <v>817</v>
      </c>
      <c r="F462" s="1"/>
      <c r="G462" s="1" t="s">
        <v>162</v>
      </c>
      <c r="H462" s="1" t="str">
        <f>VLOOKUP(G462,'SC to SCH'!$1:$1048576,2,FALSE)</f>
        <v>Purchased Services</v>
      </c>
      <c r="I462" s="1"/>
      <c r="J462" s="1" t="s">
        <v>927</v>
      </c>
      <c r="K462" s="62">
        <v>44012</v>
      </c>
      <c r="L462" s="1"/>
      <c r="M462" s="1" t="s">
        <v>207</v>
      </c>
      <c r="N462" s="1"/>
      <c r="O462" s="1" t="s">
        <v>152</v>
      </c>
      <c r="P462" s="1" t="s">
        <v>1</v>
      </c>
      <c r="Q462" s="2">
        <v>21000</v>
      </c>
      <c r="R462" s="1"/>
      <c r="S462" s="1" t="s">
        <v>828</v>
      </c>
      <c r="T462" s="1"/>
      <c r="U462" s="1"/>
      <c r="V462" s="1" t="s">
        <v>152</v>
      </c>
      <c r="W462" s="1" t="s">
        <v>838</v>
      </c>
      <c r="X462" s="1" t="s">
        <v>149</v>
      </c>
      <c r="Y462" s="1"/>
      <c r="Z462" s="1"/>
      <c r="AA462" s="1"/>
      <c r="AB462" s="1"/>
      <c r="AC462" s="1" t="s">
        <v>162</v>
      </c>
      <c r="AD462" s="1"/>
      <c r="AE462" s="1" t="s">
        <v>161</v>
      </c>
      <c r="AF462" s="1" t="s">
        <v>953</v>
      </c>
    </row>
    <row r="463" spans="1:32" ht="45" x14ac:dyDescent="0.25">
      <c r="A463" s="1" t="s">
        <v>206</v>
      </c>
      <c r="B463" s="1" t="s">
        <v>176</v>
      </c>
      <c r="C463" s="1" t="s">
        <v>149</v>
      </c>
      <c r="D463" s="1" t="s">
        <v>838</v>
      </c>
      <c r="E463" s="1" t="s">
        <v>817</v>
      </c>
      <c r="F463" s="1"/>
      <c r="G463" s="1" t="s">
        <v>182</v>
      </c>
      <c r="H463" s="1" t="str">
        <f>VLOOKUP(G463,'SC to SCH'!$1:$1048576,2,FALSE)</f>
        <v>Local Business</v>
      </c>
      <c r="I463" s="1"/>
      <c r="J463" s="1" t="s">
        <v>845</v>
      </c>
      <c r="K463" s="62">
        <v>44012</v>
      </c>
      <c r="L463" s="1"/>
      <c r="M463" s="1" t="s">
        <v>207</v>
      </c>
      <c r="N463" s="1"/>
      <c r="O463" s="1" t="s">
        <v>152</v>
      </c>
      <c r="P463" s="1" t="s">
        <v>1</v>
      </c>
      <c r="Q463" s="2">
        <v>181.21</v>
      </c>
      <c r="R463" s="1"/>
      <c r="S463" s="1" t="s">
        <v>828</v>
      </c>
      <c r="T463" s="1"/>
      <c r="U463" s="1"/>
      <c r="V463" s="1" t="s">
        <v>152</v>
      </c>
      <c r="W463" s="1" t="s">
        <v>838</v>
      </c>
      <c r="X463" s="1" t="s">
        <v>149</v>
      </c>
      <c r="Y463" s="1"/>
      <c r="Z463" s="1"/>
      <c r="AA463" s="1"/>
      <c r="AB463" s="1"/>
      <c r="AC463" s="1" t="s">
        <v>182</v>
      </c>
      <c r="AD463" s="1"/>
      <c r="AE463" s="1" t="s">
        <v>176</v>
      </c>
      <c r="AF463" s="1" t="s">
        <v>953</v>
      </c>
    </row>
    <row r="464" spans="1:32" ht="45" x14ac:dyDescent="0.25">
      <c r="A464" s="1" t="s">
        <v>206</v>
      </c>
      <c r="B464" s="1" t="s">
        <v>228</v>
      </c>
      <c r="C464" s="1" t="s">
        <v>149</v>
      </c>
      <c r="D464" s="1" t="s">
        <v>838</v>
      </c>
      <c r="E464" s="1" t="s">
        <v>817</v>
      </c>
      <c r="F464" s="1"/>
      <c r="G464" s="1" t="s">
        <v>385</v>
      </c>
      <c r="H464" s="1" t="str">
        <f>VLOOKUP(G464,'SC to SCH'!$1:$1048576,2,FALSE)</f>
        <v>Books,Subscriptions,Periodicals</v>
      </c>
      <c r="I464" s="1"/>
      <c r="J464" s="1" t="s">
        <v>846</v>
      </c>
      <c r="K464" s="62">
        <v>44012</v>
      </c>
      <c r="L464" s="1"/>
      <c r="M464" s="1" t="s">
        <v>207</v>
      </c>
      <c r="N464" s="1"/>
      <c r="O464" s="1" t="s">
        <v>152</v>
      </c>
      <c r="P464" s="1" t="s">
        <v>1</v>
      </c>
      <c r="Q464" s="2">
        <v>86.26</v>
      </c>
      <c r="R464" s="1"/>
      <c r="S464" s="1" t="s">
        <v>828</v>
      </c>
      <c r="T464" s="1"/>
      <c r="U464" s="1"/>
      <c r="V464" s="1" t="s">
        <v>152</v>
      </c>
      <c r="W464" s="1" t="s">
        <v>838</v>
      </c>
      <c r="X464" s="1" t="s">
        <v>149</v>
      </c>
      <c r="Y464" s="1"/>
      <c r="Z464" s="1"/>
      <c r="AA464" s="1"/>
      <c r="AB464" s="1"/>
      <c r="AC464" s="1" t="s">
        <v>385</v>
      </c>
      <c r="AD464" s="1"/>
      <c r="AE464" s="1" t="s">
        <v>228</v>
      </c>
      <c r="AF464" s="1" t="s">
        <v>953</v>
      </c>
    </row>
    <row r="465" spans="1:32" ht="45" x14ac:dyDescent="0.25">
      <c r="A465" s="1" t="s">
        <v>206</v>
      </c>
      <c r="B465" s="1" t="s">
        <v>155</v>
      </c>
      <c r="C465" s="1" t="s">
        <v>149</v>
      </c>
      <c r="D465" s="1" t="s">
        <v>838</v>
      </c>
      <c r="E465" s="1" t="s">
        <v>817</v>
      </c>
      <c r="F465" s="1"/>
      <c r="G465" s="1" t="s">
        <v>10</v>
      </c>
      <c r="H465" s="1" t="str">
        <f>VLOOKUP(G465,'SC to SCH'!$1:$1048576,2,FALSE)</f>
        <v>Fringe Benefits Allocated</v>
      </c>
      <c r="I465" s="1"/>
      <c r="J465" s="1" t="s">
        <v>849</v>
      </c>
      <c r="K465" s="62">
        <v>44012</v>
      </c>
      <c r="L465" s="1"/>
      <c r="M465" s="1" t="s">
        <v>207</v>
      </c>
      <c r="N465" s="1"/>
      <c r="O465" s="1" t="s">
        <v>152</v>
      </c>
      <c r="P465" s="1" t="s">
        <v>1</v>
      </c>
      <c r="Q465" s="2">
        <v>15779.81</v>
      </c>
      <c r="R465" s="1"/>
      <c r="S465" s="1" t="s">
        <v>828</v>
      </c>
      <c r="T465" s="1"/>
      <c r="U465" s="1"/>
      <c r="V465" s="1" t="s">
        <v>152</v>
      </c>
      <c r="W465" s="1" t="s">
        <v>838</v>
      </c>
      <c r="X465" s="1" t="s">
        <v>149</v>
      </c>
      <c r="Y465" s="1"/>
      <c r="Z465" s="1"/>
      <c r="AA465" s="1"/>
      <c r="AB465" s="1"/>
      <c r="AC465" s="1" t="s">
        <v>10</v>
      </c>
      <c r="AD465" s="1"/>
      <c r="AE465" s="1" t="s">
        <v>155</v>
      </c>
      <c r="AF465" s="1" t="s">
        <v>953</v>
      </c>
    </row>
    <row r="466" spans="1:32" ht="45" x14ac:dyDescent="0.25">
      <c r="A466" s="1" t="s">
        <v>206</v>
      </c>
      <c r="B466" s="1" t="s">
        <v>156</v>
      </c>
      <c r="C466" s="1" t="s">
        <v>149</v>
      </c>
      <c r="D466" s="1" t="s">
        <v>838</v>
      </c>
      <c r="E466" s="1" t="s">
        <v>817</v>
      </c>
      <c r="F466" s="1"/>
      <c r="G466" s="1" t="s">
        <v>49</v>
      </c>
      <c r="H466" s="1" t="str">
        <f>VLOOKUP(G466,'SC to SCH'!$1:$1048576,2,FALSE)</f>
        <v>FT Staff</v>
      </c>
      <c r="I466" s="1"/>
      <c r="J466" s="1" t="s">
        <v>850</v>
      </c>
      <c r="K466" s="62">
        <v>44012</v>
      </c>
      <c r="L466" s="1"/>
      <c r="M466" s="1" t="s">
        <v>207</v>
      </c>
      <c r="N466" s="1"/>
      <c r="O466" s="1" t="s">
        <v>152</v>
      </c>
      <c r="P466" s="1" t="s">
        <v>1</v>
      </c>
      <c r="Q466" s="2">
        <v>46668.6</v>
      </c>
      <c r="R466" s="1"/>
      <c r="S466" s="1" t="s">
        <v>828</v>
      </c>
      <c r="T466" s="1"/>
      <c r="U466" s="1"/>
      <c r="V466" s="1" t="s">
        <v>152</v>
      </c>
      <c r="W466" s="1" t="s">
        <v>838</v>
      </c>
      <c r="X466" s="1" t="s">
        <v>149</v>
      </c>
      <c r="Y466" s="1"/>
      <c r="Z466" s="1"/>
      <c r="AA466" s="1"/>
      <c r="AB466" s="1"/>
      <c r="AC466" s="1" t="s">
        <v>49</v>
      </c>
      <c r="AD466" s="1"/>
      <c r="AE466" s="1" t="s">
        <v>156</v>
      </c>
      <c r="AF466" s="1" t="s">
        <v>953</v>
      </c>
    </row>
    <row r="467" spans="1:32" ht="45" x14ac:dyDescent="0.25">
      <c r="A467" s="1" t="s">
        <v>206</v>
      </c>
      <c r="B467" s="1" t="s">
        <v>156</v>
      </c>
      <c r="C467" s="1" t="s">
        <v>149</v>
      </c>
      <c r="D467" s="1" t="s">
        <v>838</v>
      </c>
      <c r="E467" s="1" t="s">
        <v>817</v>
      </c>
      <c r="F467" s="1"/>
      <c r="G467" s="1" t="s">
        <v>50</v>
      </c>
      <c r="H467" s="1" t="str">
        <f>VLOOKUP(G467,'SC to SCH'!$1:$1048576,2,FALSE)</f>
        <v>FT Staff</v>
      </c>
      <c r="I467" s="1"/>
      <c r="J467" s="1" t="s">
        <v>851</v>
      </c>
      <c r="K467" s="62">
        <v>44012</v>
      </c>
      <c r="L467" s="1"/>
      <c r="M467" s="1" t="s">
        <v>207</v>
      </c>
      <c r="N467" s="1"/>
      <c r="O467" s="1" t="s">
        <v>152</v>
      </c>
      <c r="P467" s="1" t="s">
        <v>1</v>
      </c>
      <c r="Q467" s="2">
        <v>1666.66</v>
      </c>
      <c r="R467" s="1"/>
      <c r="S467" s="1" t="s">
        <v>828</v>
      </c>
      <c r="T467" s="1"/>
      <c r="U467" s="1"/>
      <c r="V467" s="1" t="s">
        <v>152</v>
      </c>
      <c r="W467" s="1" t="s">
        <v>838</v>
      </c>
      <c r="X467" s="1" t="s">
        <v>149</v>
      </c>
      <c r="Y467" s="1"/>
      <c r="Z467" s="1"/>
      <c r="AA467" s="1"/>
      <c r="AB467" s="1"/>
      <c r="AC467" s="1" t="s">
        <v>50</v>
      </c>
      <c r="AD467" s="1"/>
      <c r="AE467" s="1" t="s">
        <v>156</v>
      </c>
      <c r="AF467" s="1" t="s">
        <v>953</v>
      </c>
    </row>
    <row r="468" spans="1:32" ht="45" x14ac:dyDescent="0.25">
      <c r="A468" s="1" t="s">
        <v>206</v>
      </c>
      <c r="B468" s="1" t="s">
        <v>816</v>
      </c>
      <c r="C468" s="1" t="s">
        <v>149</v>
      </c>
      <c r="D468" s="1" t="s">
        <v>852</v>
      </c>
      <c r="E468" s="1" t="s">
        <v>817</v>
      </c>
      <c r="F468" s="1"/>
      <c r="G468" s="1"/>
      <c r="H468" s="1" t="s">
        <v>21</v>
      </c>
      <c r="I468" s="1" t="s">
        <v>818</v>
      </c>
      <c r="J468" s="1" t="s">
        <v>853</v>
      </c>
      <c r="K468" s="62">
        <v>44012</v>
      </c>
      <c r="L468" s="1"/>
      <c r="M468" s="1" t="s">
        <v>207</v>
      </c>
      <c r="N468" s="1"/>
      <c r="O468" s="1" t="s">
        <v>152</v>
      </c>
      <c r="P468" s="1" t="s">
        <v>1</v>
      </c>
      <c r="Q468" s="2">
        <v>-1500</v>
      </c>
      <c r="R468" s="1"/>
      <c r="S468" s="1" t="s">
        <v>828</v>
      </c>
      <c r="T468" s="1"/>
      <c r="U468" s="1"/>
      <c r="V468" s="1" t="s">
        <v>152</v>
      </c>
      <c r="W468" s="1" t="s">
        <v>852</v>
      </c>
      <c r="X468" s="1" t="s">
        <v>149</v>
      </c>
      <c r="Y468" s="1"/>
      <c r="Z468" s="1"/>
      <c r="AA468" s="1"/>
      <c r="AB468" s="1"/>
      <c r="AC468" s="1"/>
      <c r="AD468" s="1" t="s">
        <v>818</v>
      </c>
      <c r="AE468" s="1" t="s">
        <v>816</v>
      </c>
      <c r="AF468" s="1" t="s">
        <v>953</v>
      </c>
    </row>
    <row r="469" spans="1:32" ht="45" x14ac:dyDescent="0.25">
      <c r="A469" s="1" t="s">
        <v>206</v>
      </c>
      <c r="B469" s="1" t="s">
        <v>157</v>
      </c>
      <c r="C469" s="1" t="s">
        <v>149</v>
      </c>
      <c r="D469" s="1" t="s">
        <v>852</v>
      </c>
      <c r="E469" s="1" t="s">
        <v>817</v>
      </c>
      <c r="F469" s="1"/>
      <c r="G469" s="1" t="s">
        <v>158</v>
      </c>
      <c r="H469" s="1" t="str">
        <f>VLOOKUP(G469,'SC to SCH'!$1:$1048576,2,FALSE)</f>
        <v>Inter-Departmental Services</v>
      </c>
      <c r="I469" s="1"/>
      <c r="J469" s="1" t="s">
        <v>855</v>
      </c>
      <c r="K469" s="62">
        <v>44012</v>
      </c>
      <c r="L469" s="1"/>
      <c r="M469" s="1" t="s">
        <v>207</v>
      </c>
      <c r="N469" s="1"/>
      <c r="O469" s="1" t="s">
        <v>152</v>
      </c>
      <c r="P469" s="1" t="s">
        <v>1</v>
      </c>
      <c r="Q469" s="2">
        <v>80</v>
      </c>
      <c r="R469" s="1"/>
      <c r="S469" s="1" t="s">
        <v>828</v>
      </c>
      <c r="T469" s="1"/>
      <c r="U469" s="1"/>
      <c r="V469" s="1" t="s">
        <v>152</v>
      </c>
      <c r="W469" s="1" t="s">
        <v>852</v>
      </c>
      <c r="X469" s="1" t="s">
        <v>149</v>
      </c>
      <c r="Y469" s="1"/>
      <c r="Z469" s="1"/>
      <c r="AA469" s="1"/>
      <c r="AB469" s="1"/>
      <c r="AC469" s="1" t="s">
        <v>158</v>
      </c>
      <c r="AD469" s="1"/>
      <c r="AE469" s="1" t="s">
        <v>157</v>
      </c>
      <c r="AF469" s="1" t="s">
        <v>953</v>
      </c>
    </row>
    <row r="470" spans="1:32" ht="45" x14ac:dyDescent="0.25">
      <c r="A470" s="1" t="s">
        <v>206</v>
      </c>
      <c r="B470" s="1" t="s">
        <v>169</v>
      </c>
      <c r="C470" s="1" t="s">
        <v>149</v>
      </c>
      <c r="D470" s="1" t="s">
        <v>852</v>
      </c>
      <c r="E470" s="1" t="s">
        <v>817</v>
      </c>
      <c r="F470" s="1" t="s">
        <v>444</v>
      </c>
      <c r="G470" s="1" t="s">
        <v>561</v>
      </c>
      <c r="H470" s="1" t="str">
        <f>VLOOKUP(G470,'SC to SCH'!$1:$1048576,2,FALSE)</f>
        <v>Clinical Supplies</v>
      </c>
      <c r="I470" s="1"/>
      <c r="J470" s="1" t="s">
        <v>857</v>
      </c>
      <c r="K470" s="62">
        <v>44012</v>
      </c>
      <c r="L470" s="1"/>
      <c r="M470" s="1" t="s">
        <v>207</v>
      </c>
      <c r="N470" s="1"/>
      <c r="O470" s="1" t="s">
        <v>152</v>
      </c>
      <c r="P470" s="1" t="s">
        <v>1</v>
      </c>
      <c r="Q470" s="2">
        <v>62.45</v>
      </c>
      <c r="R470" s="1"/>
      <c r="S470" s="1" t="s">
        <v>828</v>
      </c>
      <c r="T470" s="1"/>
      <c r="U470" s="1"/>
      <c r="V470" s="1" t="s">
        <v>152</v>
      </c>
      <c r="W470" s="1" t="s">
        <v>852</v>
      </c>
      <c r="X470" s="1" t="s">
        <v>149</v>
      </c>
      <c r="Y470" s="1"/>
      <c r="Z470" s="1"/>
      <c r="AA470" s="1"/>
      <c r="AB470" s="1"/>
      <c r="AC470" s="1" t="s">
        <v>561</v>
      </c>
      <c r="AD470" s="1"/>
      <c r="AE470" s="1" t="s">
        <v>169</v>
      </c>
      <c r="AF470" s="1" t="s">
        <v>953</v>
      </c>
    </row>
    <row r="471" spans="1:32" ht="45" x14ac:dyDescent="0.25">
      <c r="A471" s="1" t="s">
        <v>206</v>
      </c>
      <c r="B471" s="1" t="s">
        <v>169</v>
      </c>
      <c r="C471" s="1" t="s">
        <v>149</v>
      </c>
      <c r="D471" s="1" t="s">
        <v>852</v>
      </c>
      <c r="E471" s="1" t="s">
        <v>817</v>
      </c>
      <c r="F471" s="1" t="s">
        <v>444</v>
      </c>
      <c r="G471" s="1" t="s">
        <v>708</v>
      </c>
      <c r="H471" s="1" t="str">
        <f>VLOOKUP(G471,'SC to SCH'!$1:$1048576,2,FALSE)</f>
        <v>Routine Maintenance Materials</v>
      </c>
      <c r="I471" s="1"/>
      <c r="J471" s="1" t="s">
        <v>858</v>
      </c>
      <c r="K471" s="62">
        <v>44012</v>
      </c>
      <c r="L471" s="1"/>
      <c r="M471" s="1" t="s">
        <v>207</v>
      </c>
      <c r="N471" s="1"/>
      <c r="O471" s="1" t="s">
        <v>152</v>
      </c>
      <c r="P471" s="1" t="s">
        <v>1</v>
      </c>
      <c r="Q471" s="2">
        <v>1056</v>
      </c>
      <c r="R471" s="1"/>
      <c r="S471" s="1" t="s">
        <v>828</v>
      </c>
      <c r="T471" s="1"/>
      <c r="U471" s="1"/>
      <c r="V471" s="1" t="s">
        <v>152</v>
      </c>
      <c r="W471" s="1" t="s">
        <v>852</v>
      </c>
      <c r="X471" s="1" t="s">
        <v>149</v>
      </c>
      <c r="Y471" s="1"/>
      <c r="Z471" s="1"/>
      <c r="AA471" s="1"/>
      <c r="AB471" s="1"/>
      <c r="AC471" s="1" t="s">
        <v>708</v>
      </c>
      <c r="AD471" s="1"/>
      <c r="AE471" s="1" t="s">
        <v>169</v>
      </c>
      <c r="AF471" s="1" t="s">
        <v>953</v>
      </c>
    </row>
    <row r="472" spans="1:32" ht="45" x14ac:dyDescent="0.25">
      <c r="A472" s="1" t="s">
        <v>206</v>
      </c>
      <c r="B472" s="1" t="s">
        <v>169</v>
      </c>
      <c r="C472" s="1" t="s">
        <v>149</v>
      </c>
      <c r="D472" s="1" t="s">
        <v>852</v>
      </c>
      <c r="E472" s="1" t="s">
        <v>817</v>
      </c>
      <c r="F472" s="1" t="s">
        <v>444</v>
      </c>
      <c r="G472" s="1" t="s">
        <v>403</v>
      </c>
      <c r="H472" s="1" t="str">
        <f>VLOOKUP(G472,'SC to SCH'!$1:$1048576,2,FALSE)</f>
        <v>Supplies</v>
      </c>
      <c r="I472" s="1"/>
      <c r="J472" s="1" t="s">
        <v>860</v>
      </c>
      <c r="K472" s="62">
        <v>44012</v>
      </c>
      <c r="L472" s="1"/>
      <c r="M472" s="1" t="s">
        <v>207</v>
      </c>
      <c r="N472" s="1"/>
      <c r="O472" s="1" t="s">
        <v>152</v>
      </c>
      <c r="P472" s="1" t="s">
        <v>1</v>
      </c>
      <c r="Q472" s="2">
        <v>-3034.59</v>
      </c>
      <c r="R472" s="1"/>
      <c r="S472" s="1" t="s">
        <v>828</v>
      </c>
      <c r="T472" s="1"/>
      <c r="U472" s="1"/>
      <c r="V472" s="1" t="s">
        <v>152</v>
      </c>
      <c r="W472" s="1" t="s">
        <v>852</v>
      </c>
      <c r="X472" s="1" t="s">
        <v>149</v>
      </c>
      <c r="Y472" s="1"/>
      <c r="Z472" s="1"/>
      <c r="AA472" s="1"/>
      <c r="AB472" s="1"/>
      <c r="AC472" s="1" t="s">
        <v>403</v>
      </c>
      <c r="AD472" s="1"/>
      <c r="AE472" s="1" t="s">
        <v>169</v>
      </c>
      <c r="AF472" s="1" t="s">
        <v>953</v>
      </c>
    </row>
    <row r="473" spans="1:32" ht="45" x14ac:dyDescent="0.25">
      <c r="A473" s="1" t="s">
        <v>206</v>
      </c>
      <c r="B473" s="1" t="s">
        <v>169</v>
      </c>
      <c r="C473" s="1" t="s">
        <v>149</v>
      </c>
      <c r="D473" s="1" t="s">
        <v>852</v>
      </c>
      <c r="E473" s="1" t="s">
        <v>817</v>
      </c>
      <c r="F473" s="1"/>
      <c r="G473" s="1" t="s">
        <v>170</v>
      </c>
      <c r="H473" s="1" t="str">
        <f>VLOOKUP(G473,'SC to SCH'!$1:$1048576,2,FALSE)</f>
        <v>Supplies</v>
      </c>
      <c r="I473" s="1"/>
      <c r="J473" s="1" t="s">
        <v>880</v>
      </c>
      <c r="K473" s="62">
        <v>44012</v>
      </c>
      <c r="L473" s="1"/>
      <c r="M473" s="1" t="s">
        <v>207</v>
      </c>
      <c r="N473" s="1"/>
      <c r="O473" s="1" t="s">
        <v>152</v>
      </c>
      <c r="P473" s="1" t="s">
        <v>1</v>
      </c>
      <c r="Q473" s="2">
        <v>4391.28</v>
      </c>
      <c r="R473" s="1"/>
      <c r="S473" s="1" t="s">
        <v>828</v>
      </c>
      <c r="T473" s="1"/>
      <c r="U473" s="1"/>
      <c r="V473" s="1" t="s">
        <v>152</v>
      </c>
      <c r="W473" s="1" t="s">
        <v>852</v>
      </c>
      <c r="X473" s="1" t="s">
        <v>149</v>
      </c>
      <c r="Y473" s="1"/>
      <c r="Z473" s="1"/>
      <c r="AA473" s="1"/>
      <c r="AB473" s="1"/>
      <c r="AC473" s="1" t="s">
        <v>170</v>
      </c>
      <c r="AD473" s="1"/>
      <c r="AE473" s="1" t="s">
        <v>169</v>
      </c>
      <c r="AF473" s="1" t="s">
        <v>953</v>
      </c>
    </row>
    <row r="474" spans="1:32" ht="45" x14ac:dyDescent="0.25">
      <c r="A474" s="1" t="s">
        <v>206</v>
      </c>
      <c r="B474" s="1" t="s">
        <v>229</v>
      </c>
      <c r="C474" s="1" t="s">
        <v>149</v>
      </c>
      <c r="D474" s="1" t="s">
        <v>852</v>
      </c>
      <c r="E474" s="1" t="s">
        <v>817</v>
      </c>
      <c r="F474" s="1"/>
      <c r="G474" s="1" t="s">
        <v>436</v>
      </c>
      <c r="H474" s="1" t="str">
        <f>VLOOKUP(G474,'SC to SCH'!$1:$1048576,2,FALSE)</f>
        <v>Communications</v>
      </c>
      <c r="I474" s="1"/>
      <c r="J474" s="1" t="s">
        <v>861</v>
      </c>
      <c r="K474" s="62">
        <v>44012</v>
      </c>
      <c r="L474" s="1"/>
      <c r="M474" s="1" t="s">
        <v>207</v>
      </c>
      <c r="N474" s="1"/>
      <c r="O474" s="1" t="s">
        <v>152</v>
      </c>
      <c r="P474" s="1" t="s">
        <v>1</v>
      </c>
      <c r="Q474" s="2">
        <v>3.35</v>
      </c>
      <c r="R474" s="1"/>
      <c r="S474" s="1" t="s">
        <v>828</v>
      </c>
      <c r="T474" s="1"/>
      <c r="U474" s="1"/>
      <c r="V474" s="1" t="s">
        <v>152</v>
      </c>
      <c r="W474" s="1" t="s">
        <v>852</v>
      </c>
      <c r="X474" s="1" t="s">
        <v>149</v>
      </c>
      <c r="Y474" s="1"/>
      <c r="Z474" s="1"/>
      <c r="AA474" s="1"/>
      <c r="AB474" s="1"/>
      <c r="AC474" s="1" t="s">
        <v>436</v>
      </c>
      <c r="AD474" s="1"/>
      <c r="AE474" s="1" t="s">
        <v>229</v>
      </c>
      <c r="AF474" s="1" t="s">
        <v>953</v>
      </c>
    </row>
    <row r="475" spans="1:32" ht="45" x14ac:dyDescent="0.25">
      <c r="A475" s="1" t="s">
        <v>206</v>
      </c>
      <c r="B475" s="1" t="s">
        <v>155</v>
      </c>
      <c r="C475" s="1" t="s">
        <v>149</v>
      </c>
      <c r="D475" s="1" t="s">
        <v>852</v>
      </c>
      <c r="E475" s="1" t="s">
        <v>817</v>
      </c>
      <c r="F475" s="1"/>
      <c r="G475" s="1" t="s">
        <v>10</v>
      </c>
      <c r="H475" s="1" t="str">
        <f>VLOOKUP(G475,'SC to SCH'!$1:$1048576,2,FALSE)</f>
        <v>Fringe Benefits Allocated</v>
      </c>
      <c r="I475" s="1"/>
      <c r="J475" s="1" t="s">
        <v>862</v>
      </c>
      <c r="K475" s="62">
        <v>44012</v>
      </c>
      <c r="L475" s="1"/>
      <c r="M475" s="1" t="s">
        <v>207</v>
      </c>
      <c r="N475" s="1"/>
      <c r="O475" s="1" t="s">
        <v>152</v>
      </c>
      <c r="P475" s="1" t="s">
        <v>1</v>
      </c>
      <c r="Q475" s="2">
        <v>12488.29</v>
      </c>
      <c r="R475" s="1"/>
      <c r="S475" s="1" t="s">
        <v>828</v>
      </c>
      <c r="T475" s="1"/>
      <c r="U475" s="1"/>
      <c r="V475" s="1" t="s">
        <v>152</v>
      </c>
      <c r="W475" s="1" t="s">
        <v>852</v>
      </c>
      <c r="X475" s="1" t="s">
        <v>149</v>
      </c>
      <c r="Y475" s="1"/>
      <c r="Z475" s="1"/>
      <c r="AA475" s="1"/>
      <c r="AB475" s="1"/>
      <c r="AC475" s="1" t="s">
        <v>10</v>
      </c>
      <c r="AD475" s="1"/>
      <c r="AE475" s="1" t="s">
        <v>155</v>
      </c>
      <c r="AF475" s="1" t="s">
        <v>953</v>
      </c>
    </row>
    <row r="476" spans="1:32" ht="45" x14ac:dyDescent="0.25">
      <c r="A476" s="1" t="s">
        <v>206</v>
      </c>
      <c r="B476" s="1" t="s">
        <v>156</v>
      </c>
      <c r="C476" s="1" t="s">
        <v>149</v>
      </c>
      <c r="D476" s="1" t="s">
        <v>852</v>
      </c>
      <c r="E476" s="1" t="s">
        <v>817</v>
      </c>
      <c r="F476" s="1"/>
      <c r="G476" s="1" t="s">
        <v>49</v>
      </c>
      <c r="H476" s="1" t="str">
        <f>VLOOKUP(G476,'SC to SCH'!$1:$1048576,2,FALSE)</f>
        <v>FT Staff</v>
      </c>
      <c r="I476" s="1"/>
      <c r="J476" s="1" t="s">
        <v>863</v>
      </c>
      <c r="K476" s="62">
        <v>44012</v>
      </c>
      <c r="L476" s="1"/>
      <c r="M476" s="1" t="s">
        <v>207</v>
      </c>
      <c r="N476" s="1"/>
      <c r="O476" s="1" t="s">
        <v>152</v>
      </c>
      <c r="P476" s="1" t="s">
        <v>1</v>
      </c>
      <c r="Q476" s="2">
        <v>37416.68</v>
      </c>
      <c r="R476" s="1"/>
      <c r="S476" s="1" t="s">
        <v>828</v>
      </c>
      <c r="T476" s="1"/>
      <c r="U476" s="1"/>
      <c r="V476" s="1" t="s">
        <v>152</v>
      </c>
      <c r="W476" s="1" t="s">
        <v>852</v>
      </c>
      <c r="X476" s="1" t="s">
        <v>149</v>
      </c>
      <c r="Y476" s="1"/>
      <c r="Z476" s="1"/>
      <c r="AA476" s="1"/>
      <c r="AB476" s="1"/>
      <c r="AC476" s="1" t="s">
        <v>49</v>
      </c>
      <c r="AD476" s="1"/>
      <c r="AE476" s="1" t="s">
        <v>156</v>
      </c>
      <c r="AF476" s="1" t="s">
        <v>953</v>
      </c>
    </row>
    <row r="477" spans="1:32" ht="45" x14ac:dyDescent="0.25">
      <c r="A477" s="1" t="s">
        <v>206</v>
      </c>
      <c r="B477" s="1" t="s">
        <v>156</v>
      </c>
      <c r="C477" s="1" t="s">
        <v>149</v>
      </c>
      <c r="D477" s="1" t="s">
        <v>852</v>
      </c>
      <c r="E477" s="1" t="s">
        <v>817</v>
      </c>
      <c r="F477" s="1"/>
      <c r="G477" s="1" t="s">
        <v>50</v>
      </c>
      <c r="H477" s="1" t="str">
        <f>VLOOKUP(G477,'SC to SCH'!$1:$1048576,2,FALSE)</f>
        <v>FT Staff</v>
      </c>
      <c r="I477" s="1"/>
      <c r="J477" s="1" t="s">
        <v>864</v>
      </c>
      <c r="K477" s="62">
        <v>44012</v>
      </c>
      <c r="L477" s="1"/>
      <c r="M477" s="1" t="s">
        <v>207</v>
      </c>
      <c r="N477" s="1"/>
      <c r="O477" s="1" t="s">
        <v>152</v>
      </c>
      <c r="P477" s="1" t="s">
        <v>1</v>
      </c>
      <c r="Q477" s="2">
        <v>300</v>
      </c>
      <c r="R477" s="1"/>
      <c r="S477" s="1" t="s">
        <v>828</v>
      </c>
      <c r="T477" s="1"/>
      <c r="U477" s="1"/>
      <c r="V477" s="1" t="s">
        <v>152</v>
      </c>
      <c r="W477" s="1" t="s">
        <v>852</v>
      </c>
      <c r="X477" s="1" t="s">
        <v>149</v>
      </c>
      <c r="Y477" s="1"/>
      <c r="Z477" s="1"/>
      <c r="AA477" s="1"/>
      <c r="AB477" s="1"/>
      <c r="AC477" s="1" t="s">
        <v>50</v>
      </c>
      <c r="AD477" s="1"/>
      <c r="AE477" s="1" t="s">
        <v>156</v>
      </c>
      <c r="AF477" s="1" t="s">
        <v>953</v>
      </c>
    </row>
    <row r="478" spans="1:32" ht="45" x14ac:dyDescent="0.25">
      <c r="A478" s="1" t="s">
        <v>206</v>
      </c>
      <c r="B478" s="1" t="s">
        <v>157</v>
      </c>
      <c r="C478" s="1" t="s">
        <v>149</v>
      </c>
      <c r="D478" s="1" t="s">
        <v>865</v>
      </c>
      <c r="E478" s="1" t="s">
        <v>817</v>
      </c>
      <c r="F478" s="1"/>
      <c r="G478" s="1" t="s">
        <v>165</v>
      </c>
      <c r="H478" s="1" t="str">
        <f>VLOOKUP(G478,'SC to SCH'!$1:$1048576,2,FALSE)</f>
        <v>Inter-Departmental Services</v>
      </c>
      <c r="I478" s="1"/>
      <c r="J478" s="1" t="s">
        <v>866</v>
      </c>
      <c r="K478" s="62">
        <v>44012</v>
      </c>
      <c r="L478" s="1"/>
      <c r="M478" s="1" t="s">
        <v>207</v>
      </c>
      <c r="N478" s="1"/>
      <c r="O478" s="1" t="s">
        <v>152</v>
      </c>
      <c r="P478" s="1" t="s">
        <v>1</v>
      </c>
      <c r="Q478" s="2">
        <v>806.5</v>
      </c>
      <c r="R478" s="1"/>
      <c r="S478" s="1" t="s">
        <v>828</v>
      </c>
      <c r="T478" s="1"/>
      <c r="U478" s="1"/>
      <c r="V478" s="1" t="s">
        <v>152</v>
      </c>
      <c r="W478" s="1" t="s">
        <v>865</v>
      </c>
      <c r="X478" s="1" t="s">
        <v>149</v>
      </c>
      <c r="Y478" s="1"/>
      <c r="Z478" s="1"/>
      <c r="AA478" s="1"/>
      <c r="AB478" s="1"/>
      <c r="AC478" s="1" t="s">
        <v>165</v>
      </c>
      <c r="AD478" s="1"/>
      <c r="AE478" s="1" t="s">
        <v>157</v>
      </c>
      <c r="AF478" s="1" t="s">
        <v>953</v>
      </c>
    </row>
    <row r="479" spans="1:32" ht="45" x14ac:dyDescent="0.25">
      <c r="A479" s="1" t="s">
        <v>206</v>
      </c>
      <c r="B479" s="1" t="s">
        <v>157</v>
      </c>
      <c r="C479" s="1" t="s">
        <v>149</v>
      </c>
      <c r="D479" s="1" t="s">
        <v>865</v>
      </c>
      <c r="E479" s="1" t="s">
        <v>817</v>
      </c>
      <c r="F479" s="1"/>
      <c r="G479" s="1" t="s">
        <v>158</v>
      </c>
      <c r="H479" s="1" t="str">
        <f>VLOOKUP(G479,'SC to SCH'!$1:$1048576,2,FALSE)</f>
        <v>Inter-Departmental Services</v>
      </c>
      <c r="I479" s="1"/>
      <c r="J479" s="1" t="s">
        <v>867</v>
      </c>
      <c r="K479" s="62">
        <v>44012</v>
      </c>
      <c r="L479" s="1"/>
      <c r="M479" s="1" t="s">
        <v>207</v>
      </c>
      <c r="N479" s="1"/>
      <c r="O479" s="1" t="s">
        <v>152</v>
      </c>
      <c r="P479" s="1" t="s">
        <v>1</v>
      </c>
      <c r="Q479" s="2">
        <v>60</v>
      </c>
      <c r="R479" s="1"/>
      <c r="S479" s="1" t="s">
        <v>828</v>
      </c>
      <c r="T479" s="1"/>
      <c r="U479" s="1"/>
      <c r="V479" s="1" t="s">
        <v>152</v>
      </c>
      <c r="W479" s="1" t="s">
        <v>865</v>
      </c>
      <c r="X479" s="1" t="s">
        <v>149</v>
      </c>
      <c r="Y479" s="1"/>
      <c r="Z479" s="1"/>
      <c r="AA479" s="1"/>
      <c r="AB479" s="1"/>
      <c r="AC479" s="1" t="s">
        <v>158</v>
      </c>
      <c r="AD479" s="1"/>
      <c r="AE479" s="1" t="s">
        <v>157</v>
      </c>
      <c r="AF479" s="1" t="s">
        <v>953</v>
      </c>
    </row>
    <row r="480" spans="1:32" ht="45" x14ac:dyDescent="0.25">
      <c r="A480" s="1" t="s">
        <v>206</v>
      </c>
      <c r="B480" s="1" t="s">
        <v>169</v>
      </c>
      <c r="C480" s="1" t="s">
        <v>149</v>
      </c>
      <c r="D480" s="1" t="s">
        <v>865</v>
      </c>
      <c r="E480" s="1" t="s">
        <v>817</v>
      </c>
      <c r="F480" s="1"/>
      <c r="G480" s="1" t="s">
        <v>170</v>
      </c>
      <c r="H480" s="1" t="str">
        <f>VLOOKUP(G480,'SC to SCH'!$1:$1048576,2,FALSE)</f>
        <v>Supplies</v>
      </c>
      <c r="I480" s="1"/>
      <c r="J480" s="1" t="s">
        <v>884</v>
      </c>
      <c r="K480" s="62">
        <v>44012</v>
      </c>
      <c r="L480" s="1"/>
      <c r="M480" s="1" t="s">
        <v>207</v>
      </c>
      <c r="N480" s="1"/>
      <c r="O480" s="1" t="s">
        <v>152</v>
      </c>
      <c r="P480" s="1" t="s">
        <v>1</v>
      </c>
      <c r="Q480" s="2">
        <v>503.71</v>
      </c>
      <c r="R480" s="1"/>
      <c r="S480" s="1" t="s">
        <v>828</v>
      </c>
      <c r="T480" s="1"/>
      <c r="U480" s="1"/>
      <c r="V480" s="1" t="s">
        <v>152</v>
      </c>
      <c r="W480" s="1" t="s">
        <v>865</v>
      </c>
      <c r="X480" s="1" t="s">
        <v>149</v>
      </c>
      <c r="Y480" s="1"/>
      <c r="Z480" s="1"/>
      <c r="AA480" s="1"/>
      <c r="AB480" s="1"/>
      <c r="AC480" s="1" t="s">
        <v>170</v>
      </c>
      <c r="AD480" s="1"/>
      <c r="AE480" s="1" t="s">
        <v>169</v>
      </c>
      <c r="AF480" s="1" t="s">
        <v>953</v>
      </c>
    </row>
    <row r="481" spans="1:32" ht="45" x14ac:dyDescent="0.25">
      <c r="A481" s="1" t="s">
        <v>206</v>
      </c>
      <c r="B481" s="1" t="s">
        <v>155</v>
      </c>
      <c r="C481" s="1" t="s">
        <v>149</v>
      </c>
      <c r="D481" s="1" t="s">
        <v>865</v>
      </c>
      <c r="E481" s="1" t="s">
        <v>817</v>
      </c>
      <c r="F481" s="1"/>
      <c r="G481" s="1" t="s">
        <v>10</v>
      </c>
      <c r="H481" s="1" t="str">
        <f>VLOOKUP(G481,'SC to SCH'!$1:$1048576,2,FALSE)</f>
        <v>Fringe Benefits Allocated</v>
      </c>
      <c r="I481" s="1"/>
      <c r="J481" s="1" t="s">
        <v>869</v>
      </c>
      <c r="K481" s="62">
        <v>44012</v>
      </c>
      <c r="L481" s="1"/>
      <c r="M481" s="1" t="s">
        <v>207</v>
      </c>
      <c r="N481" s="1"/>
      <c r="O481" s="1" t="s">
        <v>152</v>
      </c>
      <c r="P481" s="1" t="s">
        <v>1</v>
      </c>
      <c r="Q481" s="2">
        <v>33419.46</v>
      </c>
      <c r="R481" s="1"/>
      <c r="S481" s="1" t="s">
        <v>828</v>
      </c>
      <c r="T481" s="1"/>
      <c r="U481" s="1"/>
      <c r="V481" s="1" t="s">
        <v>152</v>
      </c>
      <c r="W481" s="1" t="s">
        <v>865</v>
      </c>
      <c r="X481" s="1" t="s">
        <v>149</v>
      </c>
      <c r="Y481" s="1"/>
      <c r="Z481" s="1"/>
      <c r="AA481" s="1"/>
      <c r="AB481" s="1"/>
      <c r="AC481" s="1" t="s">
        <v>10</v>
      </c>
      <c r="AD481" s="1"/>
      <c r="AE481" s="1" t="s">
        <v>155</v>
      </c>
      <c r="AF481" s="1" t="s">
        <v>953</v>
      </c>
    </row>
    <row r="482" spans="1:32" ht="45" x14ac:dyDescent="0.25">
      <c r="A482" s="1" t="s">
        <v>206</v>
      </c>
      <c r="B482" s="1" t="s">
        <v>156</v>
      </c>
      <c r="C482" s="1" t="s">
        <v>149</v>
      </c>
      <c r="D482" s="1" t="s">
        <v>865</v>
      </c>
      <c r="E482" s="1" t="s">
        <v>817</v>
      </c>
      <c r="F482" s="1"/>
      <c r="G482" s="1" t="s">
        <v>49</v>
      </c>
      <c r="H482" s="1" t="str">
        <f>VLOOKUP(G482,'SC to SCH'!$1:$1048576,2,FALSE)</f>
        <v>FT Staff</v>
      </c>
      <c r="I482" s="1"/>
      <c r="J482" s="1" t="s">
        <v>870</v>
      </c>
      <c r="K482" s="62">
        <v>44012</v>
      </c>
      <c r="L482" s="1"/>
      <c r="M482" s="1" t="s">
        <v>207</v>
      </c>
      <c r="N482" s="1"/>
      <c r="O482" s="1" t="s">
        <v>152</v>
      </c>
      <c r="P482" s="1" t="s">
        <v>1</v>
      </c>
      <c r="Q482" s="2">
        <v>92149.66</v>
      </c>
      <c r="R482" s="1"/>
      <c r="S482" s="1" t="s">
        <v>828</v>
      </c>
      <c r="T482" s="1"/>
      <c r="U482" s="1"/>
      <c r="V482" s="1" t="s">
        <v>152</v>
      </c>
      <c r="W482" s="1" t="s">
        <v>865</v>
      </c>
      <c r="X482" s="1" t="s">
        <v>149</v>
      </c>
      <c r="Y482" s="1"/>
      <c r="Z482" s="1"/>
      <c r="AA482" s="1"/>
      <c r="AB482" s="1"/>
      <c r="AC482" s="1" t="s">
        <v>49</v>
      </c>
      <c r="AD482" s="1"/>
      <c r="AE482" s="1" t="s">
        <v>156</v>
      </c>
      <c r="AF482" s="1" t="s">
        <v>953</v>
      </c>
    </row>
    <row r="483" spans="1:32" ht="45" x14ac:dyDescent="0.25">
      <c r="A483" s="1" t="s">
        <v>206</v>
      </c>
      <c r="B483" s="1" t="s">
        <v>156</v>
      </c>
      <c r="C483" s="1" t="s">
        <v>149</v>
      </c>
      <c r="D483" s="1" t="s">
        <v>865</v>
      </c>
      <c r="E483" s="1" t="s">
        <v>817</v>
      </c>
      <c r="F483" s="1"/>
      <c r="G483" s="1" t="s">
        <v>48</v>
      </c>
      <c r="H483" s="1" t="str">
        <f>VLOOKUP(G483,'SC to SCH'!$1:$1048576,2,FALSE)</f>
        <v>FT Staff</v>
      </c>
      <c r="I483" s="1"/>
      <c r="J483" s="1" t="s">
        <v>871</v>
      </c>
      <c r="K483" s="62">
        <v>44012</v>
      </c>
      <c r="L483" s="1"/>
      <c r="M483" s="1" t="s">
        <v>207</v>
      </c>
      <c r="N483" s="1"/>
      <c r="O483" s="1" t="s">
        <v>152</v>
      </c>
      <c r="P483" s="1" t="s">
        <v>1</v>
      </c>
      <c r="Q483" s="2">
        <v>8360</v>
      </c>
      <c r="R483" s="1"/>
      <c r="S483" s="1" t="s">
        <v>828</v>
      </c>
      <c r="T483" s="1"/>
      <c r="U483" s="1"/>
      <c r="V483" s="1" t="s">
        <v>152</v>
      </c>
      <c r="W483" s="1" t="s">
        <v>865</v>
      </c>
      <c r="X483" s="1" t="s">
        <v>149</v>
      </c>
      <c r="Y483" s="1"/>
      <c r="Z483" s="1"/>
      <c r="AA483" s="1"/>
      <c r="AB483" s="1"/>
      <c r="AC483" s="1" t="s">
        <v>48</v>
      </c>
      <c r="AD483" s="1"/>
      <c r="AE483" s="1" t="s">
        <v>156</v>
      </c>
      <c r="AF483" s="1" t="s">
        <v>953</v>
      </c>
    </row>
    <row r="484" spans="1:32" ht="45" x14ac:dyDescent="0.25">
      <c r="A484" s="1" t="s">
        <v>206</v>
      </c>
      <c r="B484" s="1" t="s">
        <v>157</v>
      </c>
      <c r="C484" s="1" t="s">
        <v>149</v>
      </c>
      <c r="D484" s="1" t="s">
        <v>872</v>
      </c>
      <c r="E484" s="1" t="s">
        <v>817</v>
      </c>
      <c r="F484" s="1"/>
      <c r="G484" s="1" t="s">
        <v>411</v>
      </c>
      <c r="H484" s="1" t="str">
        <f>VLOOKUP(G484,'SC to SCH'!$1:$1048576,2,FALSE)</f>
        <v>Inter-Departmental Services</v>
      </c>
      <c r="I484" s="1"/>
      <c r="J484" s="1" t="s">
        <v>954</v>
      </c>
      <c r="K484" s="62">
        <v>44012</v>
      </c>
      <c r="L484" s="1"/>
      <c r="M484" s="1" t="s">
        <v>207</v>
      </c>
      <c r="N484" s="1"/>
      <c r="O484" s="1" t="s">
        <v>152</v>
      </c>
      <c r="P484" s="1" t="s">
        <v>1</v>
      </c>
      <c r="Q484" s="2">
        <v>21</v>
      </c>
      <c r="R484" s="1"/>
      <c r="S484" s="1" t="s">
        <v>828</v>
      </c>
      <c r="T484" s="1"/>
      <c r="U484" s="1"/>
      <c r="V484" s="1" t="s">
        <v>152</v>
      </c>
      <c r="W484" s="1" t="s">
        <v>872</v>
      </c>
      <c r="X484" s="1" t="s">
        <v>149</v>
      </c>
      <c r="Y484" s="1"/>
      <c r="Z484" s="1"/>
      <c r="AA484" s="1"/>
      <c r="AB484" s="1"/>
      <c r="AC484" s="1" t="s">
        <v>411</v>
      </c>
      <c r="AD484" s="1"/>
      <c r="AE484" s="1" t="s">
        <v>157</v>
      </c>
      <c r="AF484" s="1" t="s">
        <v>953</v>
      </c>
    </row>
    <row r="485" spans="1:32" ht="45" x14ac:dyDescent="0.25">
      <c r="A485" s="1" t="s">
        <v>206</v>
      </c>
      <c r="B485" s="1" t="s">
        <v>169</v>
      </c>
      <c r="C485" s="1" t="s">
        <v>149</v>
      </c>
      <c r="D485" s="1" t="s">
        <v>872</v>
      </c>
      <c r="E485" s="1" t="s">
        <v>817</v>
      </c>
      <c r="F485" s="1"/>
      <c r="G485" s="1" t="s">
        <v>170</v>
      </c>
      <c r="H485" s="1" t="str">
        <f>VLOOKUP(G485,'SC to SCH'!$1:$1048576,2,FALSE)</f>
        <v>Supplies</v>
      </c>
      <c r="I485" s="1"/>
      <c r="J485" s="1" t="s">
        <v>886</v>
      </c>
      <c r="K485" s="62">
        <v>44012</v>
      </c>
      <c r="L485" s="1"/>
      <c r="M485" s="1" t="s">
        <v>207</v>
      </c>
      <c r="N485" s="1"/>
      <c r="O485" s="1" t="s">
        <v>152</v>
      </c>
      <c r="P485" s="1" t="s">
        <v>1</v>
      </c>
      <c r="Q485" s="2">
        <v>91</v>
      </c>
      <c r="R485" s="1"/>
      <c r="S485" s="1" t="s">
        <v>828</v>
      </c>
      <c r="T485" s="1"/>
      <c r="U485" s="1"/>
      <c r="V485" s="1" t="s">
        <v>152</v>
      </c>
      <c r="W485" s="1" t="s">
        <v>872</v>
      </c>
      <c r="X485" s="1" t="s">
        <v>149</v>
      </c>
      <c r="Y485" s="1"/>
      <c r="Z485" s="1"/>
      <c r="AA485" s="1"/>
      <c r="AB485" s="1"/>
      <c r="AC485" s="1" t="s">
        <v>170</v>
      </c>
      <c r="AD485" s="1"/>
      <c r="AE485" s="1" t="s">
        <v>169</v>
      </c>
      <c r="AF485" s="1" t="s">
        <v>953</v>
      </c>
    </row>
    <row r="486" spans="1:32" ht="45" x14ac:dyDescent="0.25">
      <c r="A486" s="1" t="s">
        <v>206</v>
      </c>
      <c r="B486" s="1" t="s">
        <v>155</v>
      </c>
      <c r="C486" s="1" t="s">
        <v>149</v>
      </c>
      <c r="D486" s="1" t="s">
        <v>872</v>
      </c>
      <c r="E486" s="1" t="s">
        <v>817</v>
      </c>
      <c r="F486" s="1"/>
      <c r="G486" s="1" t="s">
        <v>10</v>
      </c>
      <c r="H486" s="1" t="str">
        <f>VLOOKUP(G486,'SC to SCH'!$1:$1048576,2,FALSE)</f>
        <v>Fringe Benefits Allocated</v>
      </c>
      <c r="I486" s="1"/>
      <c r="J486" s="1" t="s">
        <v>874</v>
      </c>
      <c r="K486" s="62">
        <v>44012</v>
      </c>
      <c r="L486" s="1"/>
      <c r="M486" s="1" t="s">
        <v>207</v>
      </c>
      <c r="N486" s="1"/>
      <c r="O486" s="1" t="s">
        <v>152</v>
      </c>
      <c r="P486" s="1" t="s">
        <v>1</v>
      </c>
      <c r="Q486" s="2">
        <v>14969.17</v>
      </c>
      <c r="R486" s="1"/>
      <c r="S486" s="1" t="s">
        <v>828</v>
      </c>
      <c r="T486" s="1"/>
      <c r="U486" s="1"/>
      <c r="V486" s="1" t="s">
        <v>152</v>
      </c>
      <c r="W486" s="1" t="s">
        <v>872</v>
      </c>
      <c r="X486" s="1" t="s">
        <v>149</v>
      </c>
      <c r="Y486" s="1"/>
      <c r="Z486" s="1"/>
      <c r="AA486" s="1"/>
      <c r="AB486" s="1"/>
      <c r="AC486" s="1" t="s">
        <v>10</v>
      </c>
      <c r="AD486" s="1"/>
      <c r="AE486" s="1" t="s">
        <v>155</v>
      </c>
      <c r="AF486" s="1" t="s">
        <v>953</v>
      </c>
    </row>
    <row r="487" spans="1:32" ht="45" x14ac:dyDescent="0.25">
      <c r="A487" s="1" t="s">
        <v>206</v>
      </c>
      <c r="B487" s="1" t="s">
        <v>156</v>
      </c>
      <c r="C487" s="1" t="s">
        <v>149</v>
      </c>
      <c r="D487" s="1" t="s">
        <v>872</v>
      </c>
      <c r="E487" s="1" t="s">
        <v>817</v>
      </c>
      <c r="F487" s="1"/>
      <c r="G487" s="1" t="s">
        <v>49</v>
      </c>
      <c r="H487" s="1" t="str">
        <f>VLOOKUP(G487,'SC to SCH'!$1:$1048576,2,FALSE)</f>
        <v>FT Staff</v>
      </c>
      <c r="I487" s="1"/>
      <c r="J487" s="1" t="s">
        <v>875</v>
      </c>
      <c r="K487" s="62">
        <v>44012</v>
      </c>
      <c r="L487" s="1"/>
      <c r="M487" s="1" t="s">
        <v>207</v>
      </c>
      <c r="N487" s="1"/>
      <c r="O487" s="1" t="s">
        <v>152</v>
      </c>
      <c r="P487" s="1" t="s">
        <v>1</v>
      </c>
      <c r="Q487" s="2">
        <v>45020.04</v>
      </c>
      <c r="R487" s="1"/>
      <c r="S487" s="1" t="s">
        <v>828</v>
      </c>
      <c r="T487" s="1"/>
      <c r="U487" s="1"/>
      <c r="V487" s="1" t="s">
        <v>152</v>
      </c>
      <c r="W487" s="1" t="s">
        <v>872</v>
      </c>
      <c r="X487" s="1" t="s">
        <v>149</v>
      </c>
      <c r="Y487" s="1"/>
      <c r="Z487" s="1"/>
      <c r="AA487" s="1"/>
      <c r="AB487" s="1"/>
      <c r="AC487" s="1" t="s">
        <v>49</v>
      </c>
      <c r="AD487" s="1"/>
      <c r="AE487" s="1" t="s">
        <v>156</v>
      </c>
      <c r="AF487" s="1" t="s">
        <v>953</v>
      </c>
    </row>
    <row r="488" spans="1:32" ht="45" x14ac:dyDescent="0.25">
      <c r="A488" s="1" t="s">
        <v>955</v>
      </c>
      <c r="B488" s="1" t="s">
        <v>156</v>
      </c>
      <c r="C488" s="1" t="s">
        <v>149</v>
      </c>
      <c r="D488" s="1" t="s">
        <v>826</v>
      </c>
      <c r="E488" s="1" t="s">
        <v>817</v>
      </c>
      <c r="F488" s="1"/>
      <c r="G488" s="1" t="s">
        <v>240</v>
      </c>
      <c r="H488" s="1" t="str">
        <f>VLOOKUP(G488,'SC to SCH'!$1:$1048576,2,FALSE)</f>
        <v>PT Staff</v>
      </c>
      <c r="I488" s="1"/>
      <c r="J488" s="1"/>
      <c r="K488" s="62">
        <v>44009</v>
      </c>
      <c r="L488" s="1"/>
      <c r="M488" s="1"/>
      <c r="N488" s="1"/>
      <c r="O488" s="1" t="s">
        <v>956</v>
      </c>
      <c r="P488" s="1" t="s">
        <v>1</v>
      </c>
      <c r="Q488" s="2">
        <v>1106.26</v>
      </c>
      <c r="R488" s="1"/>
      <c r="S488" s="1" t="s">
        <v>828</v>
      </c>
      <c r="T488" s="1"/>
      <c r="U488" s="1"/>
      <c r="V488" s="1" t="s">
        <v>956</v>
      </c>
      <c r="W488" s="1" t="s">
        <v>826</v>
      </c>
      <c r="X488" s="1" t="s">
        <v>149</v>
      </c>
      <c r="Y488" s="1"/>
      <c r="Z488" s="1"/>
      <c r="AA488" s="1"/>
      <c r="AB488" s="1"/>
      <c r="AC488" s="1" t="s">
        <v>240</v>
      </c>
      <c r="AD488" s="1"/>
      <c r="AE488" s="1" t="s">
        <v>156</v>
      </c>
      <c r="AF488" s="1" t="s">
        <v>953</v>
      </c>
    </row>
    <row r="489" spans="1:32" ht="45" x14ac:dyDescent="0.25">
      <c r="A489" s="1" t="s">
        <v>955</v>
      </c>
      <c r="B489" s="1" t="s">
        <v>809</v>
      </c>
      <c r="C489" s="1" t="s">
        <v>149</v>
      </c>
      <c r="D489" s="1" t="s">
        <v>865</v>
      </c>
      <c r="E489" s="1" t="s">
        <v>817</v>
      </c>
      <c r="F489" s="1"/>
      <c r="G489" s="1" t="s">
        <v>427</v>
      </c>
      <c r="H489" s="1" t="str">
        <f>VLOOKUP(G489,'SC to SCH'!$1:$1048576,2,FALSE)</f>
        <v>Fringe Benefits Expense</v>
      </c>
      <c r="I489" s="1"/>
      <c r="J489" s="1"/>
      <c r="K489" s="62">
        <v>44009</v>
      </c>
      <c r="L489" s="1"/>
      <c r="M489" s="1"/>
      <c r="N489" s="1"/>
      <c r="O489" s="1" t="s">
        <v>956</v>
      </c>
      <c r="P489" s="1" t="s">
        <v>1</v>
      </c>
      <c r="Q489" s="2">
        <v>6.92</v>
      </c>
      <c r="R489" s="1"/>
      <c r="S489" s="1" t="s">
        <v>828</v>
      </c>
      <c r="T489" s="1"/>
      <c r="U489" s="1"/>
      <c r="V489" s="1" t="s">
        <v>956</v>
      </c>
      <c r="W489" s="1" t="s">
        <v>865</v>
      </c>
      <c r="X489" s="1" t="s">
        <v>149</v>
      </c>
      <c r="Y489" s="1"/>
      <c r="Z489" s="1"/>
      <c r="AA489" s="1"/>
      <c r="AB489" s="1"/>
      <c r="AC489" s="1" t="s">
        <v>427</v>
      </c>
      <c r="AD489" s="1"/>
      <c r="AE489" s="1" t="s">
        <v>809</v>
      </c>
      <c r="AF489" s="1" t="s">
        <v>953</v>
      </c>
    </row>
    <row r="490" spans="1:32" ht="45" x14ac:dyDescent="0.25">
      <c r="A490" s="1" t="s">
        <v>955</v>
      </c>
      <c r="B490" s="1" t="s">
        <v>809</v>
      </c>
      <c r="C490" s="1" t="s">
        <v>149</v>
      </c>
      <c r="D490" s="1" t="s">
        <v>865</v>
      </c>
      <c r="E490" s="1" t="s">
        <v>817</v>
      </c>
      <c r="F490" s="1"/>
      <c r="G490" s="1" t="s">
        <v>428</v>
      </c>
      <c r="H490" s="1" t="str">
        <f>VLOOKUP(G490,'SC to SCH'!$1:$1048576,2,FALSE)</f>
        <v>Fringe Benefits Expense</v>
      </c>
      <c r="I490" s="1"/>
      <c r="J490" s="1"/>
      <c r="K490" s="62">
        <v>44009</v>
      </c>
      <c r="L490" s="1"/>
      <c r="M490" s="1"/>
      <c r="N490" s="1"/>
      <c r="O490" s="1" t="s">
        <v>956</v>
      </c>
      <c r="P490" s="1" t="s">
        <v>1</v>
      </c>
      <c r="Q490" s="2">
        <v>247.24</v>
      </c>
      <c r="R490" s="1"/>
      <c r="S490" s="1" t="s">
        <v>828</v>
      </c>
      <c r="T490" s="1"/>
      <c r="U490" s="1"/>
      <c r="V490" s="1" t="s">
        <v>956</v>
      </c>
      <c r="W490" s="1" t="s">
        <v>865</v>
      </c>
      <c r="X490" s="1" t="s">
        <v>149</v>
      </c>
      <c r="Y490" s="1"/>
      <c r="Z490" s="1"/>
      <c r="AA490" s="1"/>
      <c r="AB490" s="1"/>
      <c r="AC490" s="1" t="s">
        <v>428</v>
      </c>
      <c r="AD490" s="1"/>
      <c r="AE490" s="1" t="s">
        <v>809</v>
      </c>
      <c r="AF490" s="1" t="s">
        <v>953</v>
      </c>
    </row>
    <row r="491" spans="1:32" ht="45" x14ac:dyDescent="0.25">
      <c r="A491" s="1" t="s">
        <v>955</v>
      </c>
      <c r="B491" s="1" t="s">
        <v>809</v>
      </c>
      <c r="C491" s="1" t="s">
        <v>149</v>
      </c>
      <c r="D491" s="1" t="s">
        <v>865</v>
      </c>
      <c r="E491" s="1" t="s">
        <v>817</v>
      </c>
      <c r="F491" s="1"/>
      <c r="G491" s="1" t="s">
        <v>432</v>
      </c>
      <c r="H491" s="1" t="str">
        <f>VLOOKUP(G491,'SC to SCH'!$1:$1048576,2,FALSE)</f>
        <v>Accounts Payable</v>
      </c>
      <c r="I491" s="1"/>
      <c r="J491" s="1"/>
      <c r="K491" s="62">
        <v>44009</v>
      </c>
      <c r="L491" s="1"/>
      <c r="M491" s="1"/>
      <c r="N491" s="1"/>
      <c r="O491" s="1" t="s">
        <v>956</v>
      </c>
      <c r="P491" s="1" t="s">
        <v>1</v>
      </c>
      <c r="Q491" s="2">
        <v>3.71</v>
      </c>
      <c r="R491" s="1"/>
      <c r="S491" s="1" t="s">
        <v>828</v>
      </c>
      <c r="T491" s="1"/>
      <c r="U491" s="1"/>
      <c r="V491" s="1" t="s">
        <v>956</v>
      </c>
      <c r="W491" s="1" t="s">
        <v>865</v>
      </c>
      <c r="X491" s="1" t="s">
        <v>149</v>
      </c>
      <c r="Y491" s="1"/>
      <c r="Z491" s="1"/>
      <c r="AA491" s="1"/>
      <c r="AB491" s="1"/>
      <c r="AC491" s="1" t="s">
        <v>432</v>
      </c>
      <c r="AD491" s="1"/>
      <c r="AE491" s="1" t="s">
        <v>809</v>
      </c>
      <c r="AF491" s="1" t="s">
        <v>953</v>
      </c>
    </row>
    <row r="492" spans="1:32" ht="45" x14ac:dyDescent="0.25">
      <c r="A492" s="1" t="s">
        <v>955</v>
      </c>
      <c r="B492" s="1" t="s">
        <v>809</v>
      </c>
      <c r="C492" s="1" t="s">
        <v>149</v>
      </c>
      <c r="D492" s="1" t="s">
        <v>865</v>
      </c>
      <c r="E492" s="1" t="s">
        <v>817</v>
      </c>
      <c r="F492" s="1"/>
      <c r="G492" s="1" t="s">
        <v>430</v>
      </c>
      <c r="H492" s="1" t="str">
        <f>VLOOKUP(G492,'SC to SCH'!$1:$1048576,2,FALSE)</f>
        <v>Fringe Benefits Expense</v>
      </c>
      <c r="I492" s="1"/>
      <c r="J492" s="1"/>
      <c r="K492" s="62">
        <v>44009</v>
      </c>
      <c r="L492" s="1"/>
      <c r="M492" s="1"/>
      <c r="N492" s="1"/>
      <c r="O492" s="1" t="s">
        <v>956</v>
      </c>
      <c r="P492" s="1" t="s">
        <v>1</v>
      </c>
      <c r="Q492" s="2">
        <v>825.7</v>
      </c>
      <c r="R492" s="1"/>
      <c r="S492" s="1" t="s">
        <v>828</v>
      </c>
      <c r="T492" s="1"/>
      <c r="U492" s="1"/>
      <c r="V492" s="1" t="s">
        <v>956</v>
      </c>
      <c r="W492" s="1" t="s">
        <v>865</v>
      </c>
      <c r="X492" s="1" t="s">
        <v>149</v>
      </c>
      <c r="Y492" s="1"/>
      <c r="Z492" s="1"/>
      <c r="AA492" s="1"/>
      <c r="AB492" s="1"/>
      <c r="AC492" s="1" t="s">
        <v>430</v>
      </c>
      <c r="AD492" s="1"/>
      <c r="AE492" s="1" t="s">
        <v>809</v>
      </c>
      <c r="AF492" s="1" t="s">
        <v>953</v>
      </c>
    </row>
    <row r="493" spans="1:32" ht="45" x14ac:dyDescent="0.25">
      <c r="A493" s="1" t="s">
        <v>955</v>
      </c>
      <c r="B493" s="1" t="s">
        <v>809</v>
      </c>
      <c r="C493" s="1" t="s">
        <v>149</v>
      </c>
      <c r="D493" s="1" t="s">
        <v>865</v>
      </c>
      <c r="E493" s="1" t="s">
        <v>817</v>
      </c>
      <c r="F493" s="1"/>
      <c r="G493" s="1" t="s">
        <v>428</v>
      </c>
      <c r="H493" s="1" t="str">
        <f>VLOOKUP(G493,'SC to SCH'!$1:$1048576,2,FALSE)</f>
        <v>Fringe Benefits Expense</v>
      </c>
      <c r="I493" s="1"/>
      <c r="J493" s="1"/>
      <c r="K493" s="62">
        <v>44009</v>
      </c>
      <c r="L493" s="1"/>
      <c r="M493" s="1"/>
      <c r="N493" s="1"/>
      <c r="O493" s="1" t="s">
        <v>956</v>
      </c>
      <c r="P493" s="1" t="s">
        <v>1</v>
      </c>
      <c r="Q493" s="2">
        <v>57.83</v>
      </c>
      <c r="R493" s="1"/>
      <c r="S493" s="1" t="s">
        <v>828</v>
      </c>
      <c r="T493" s="1"/>
      <c r="U493" s="1"/>
      <c r="V493" s="1" t="s">
        <v>956</v>
      </c>
      <c r="W493" s="1" t="s">
        <v>865</v>
      </c>
      <c r="X493" s="1" t="s">
        <v>149</v>
      </c>
      <c r="Y493" s="1"/>
      <c r="Z493" s="1"/>
      <c r="AA493" s="1"/>
      <c r="AB493" s="1"/>
      <c r="AC493" s="1" t="s">
        <v>428</v>
      </c>
      <c r="AD493" s="1"/>
      <c r="AE493" s="1" t="s">
        <v>809</v>
      </c>
      <c r="AF493" s="1" t="s">
        <v>953</v>
      </c>
    </row>
    <row r="494" spans="1:32" ht="45" x14ac:dyDescent="0.25">
      <c r="A494" s="1" t="s">
        <v>955</v>
      </c>
      <c r="B494" s="1" t="s">
        <v>809</v>
      </c>
      <c r="C494" s="1" t="s">
        <v>149</v>
      </c>
      <c r="D494" s="1" t="s">
        <v>826</v>
      </c>
      <c r="E494" s="1" t="s">
        <v>817</v>
      </c>
      <c r="F494" s="1"/>
      <c r="G494" s="1" t="s">
        <v>428</v>
      </c>
      <c r="H494" s="1" t="str">
        <f>VLOOKUP(G494,'SC to SCH'!$1:$1048576,2,FALSE)</f>
        <v>Fringe Benefits Expense</v>
      </c>
      <c r="I494" s="1"/>
      <c r="J494" s="1"/>
      <c r="K494" s="62">
        <v>44009</v>
      </c>
      <c r="L494" s="1"/>
      <c r="M494" s="1"/>
      <c r="N494" s="1"/>
      <c r="O494" s="1" t="s">
        <v>956</v>
      </c>
      <c r="P494" s="1" t="s">
        <v>1</v>
      </c>
      <c r="Q494" s="2">
        <v>16.04</v>
      </c>
      <c r="R494" s="1"/>
      <c r="S494" s="1" t="s">
        <v>828</v>
      </c>
      <c r="T494" s="1"/>
      <c r="U494" s="1"/>
      <c r="V494" s="1" t="s">
        <v>956</v>
      </c>
      <c r="W494" s="1" t="s">
        <v>826</v>
      </c>
      <c r="X494" s="1" t="s">
        <v>149</v>
      </c>
      <c r="Y494" s="1"/>
      <c r="Z494" s="1"/>
      <c r="AA494" s="1"/>
      <c r="AB494" s="1"/>
      <c r="AC494" s="1" t="s">
        <v>428</v>
      </c>
      <c r="AD494" s="1"/>
      <c r="AE494" s="1" t="s">
        <v>809</v>
      </c>
      <c r="AF494" s="1" t="s">
        <v>953</v>
      </c>
    </row>
    <row r="495" spans="1:32" ht="45" x14ac:dyDescent="0.25">
      <c r="A495" s="1" t="s">
        <v>955</v>
      </c>
      <c r="B495" s="1" t="s">
        <v>809</v>
      </c>
      <c r="C495" s="1" t="s">
        <v>149</v>
      </c>
      <c r="D495" s="1" t="s">
        <v>826</v>
      </c>
      <c r="E495" s="1" t="s">
        <v>817</v>
      </c>
      <c r="F495" s="1"/>
      <c r="G495" s="1" t="s">
        <v>428</v>
      </c>
      <c r="H495" s="1" t="str">
        <f>VLOOKUP(G495,'SC to SCH'!$1:$1048576,2,FALSE)</f>
        <v>Fringe Benefits Expense</v>
      </c>
      <c r="I495" s="1"/>
      <c r="J495" s="1"/>
      <c r="K495" s="62">
        <v>44009</v>
      </c>
      <c r="L495" s="1"/>
      <c r="M495" s="1"/>
      <c r="N495" s="1"/>
      <c r="O495" s="1" t="s">
        <v>956</v>
      </c>
      <c r="P495" s="1" t="s">
        <v>1</v>
      </c>
      <c r="Q495" s="2">
        <v>68.59</v>
      </c>
      <c r="R495" s="1"/>
      <c r="S495" s="1" t="s">
        <v>828</v>
      </c>
      <c r="T495" s="1"/>
      <c r="U495" s="1"/>
      <c r="V495" s="1" t="s">
        <v>956</v>
      </c>
      <c r="W495" s="1" t="s">
        <v>826</v>
      </c>
      <c r="X495" s="1" t="s">
        <v>149</v>
      </c>
      <c r="Y495" s="1"/>
      <c r="Z495" s="1"/>
      <c r="AA495" s="1"/>
      <c r="AB495" s="1"/>
      <c r="AC495" s="1" t="s">
        <v>428</v>
      </c>
      <c r="AD495" s="1"/>
      <c r="AE495" s="1" t="s">
        <v>809</v>
      </c>
      <c r="AF495" s="1" t="s">
        <v>953</v>
      </c>
    </row>
    <row r="496" spans="1:32" ht="45" x14ac:dyDescent="0.25">
      <c r="A496" s="1" t="s">
        <v>955</v>
      </c>
      <c r="B496" s="1" t="s">
        <v>809</v>
      </c>
      <c r="C496" s="1" t="s">
        <v>149</v>
      </c>
      <c r="D496" s="1" t="s">
        <v>865</v>
      </c>
      <c r="E496" s="1" t="s">
        <v>817</v>
      </c>
      <c r="F496" s="1"/>
      <c r="G496" s="1" t="s">
        <v>430</v>
      </c>
      <c r="H496" s="1" t="str">
        <f>VLOOKUP(G496,'SC to SCH'!$1:$1048576,2,FALSE)</f>
        <v>Fringe Benefits Expense</v>
      </c>
      <c r="I496" s="1"/>
      <c r="J496" s="1"/>
      <c r="K496" s="62">
        <v>44009</v>
      </c>
      <c r="L496" s="1"/>
      <c r="M496" s="1"/>
      <c r="N496" s="1"/>
      <c r="O496" s="1" t="s">
        <v>956</v>
      </c>
      <c r="P496" s="1" t="s">
        <v>1</v>
      </c>
      <c r="Q496" s="2">
        <v>80.78</v>
      </c>
      <c r="R496" s="1"/>
      <c r="S496" s="1" t="s">
        <v>828</v>
      </c>
      <c r="T496" s="1"/>
      <c r="U496" s="1"/>
      <c r="V496" s="1" t="s">
        <v>956</v>
      </c>
      <c r="W496" s="1" t="s">
        <v>865</v>
      </c>
      <c r="X496" s="1" t="s">
        <v>149</v>
      </c>
      <c r="Y496" s="1"/>
      <c r="Z496" s="1"/>
      <c r="AA496" s="1"/>
      <c r="AB496" s="1"/>
      <c r="AC496" s="1" t="s">
        <v>430</v>
      </c>
      <c r="AD496" s="1"/>
      <c r="AE496" s="1" t="s">
        <v>809</v>
      </c>
      <c r="AF496" s="1" t="s">
        <v>953</v>
      </c>
    </row>
    <row r="497" spans="1:32" ht="45" x14ac:dyDescent="0.25">
      <c r="A497" s="1" t="s">
        <v>955</v>
      </c>
      <c r="B497" s="1" t="s">
        <v>809</v>
      </c>
      <c r="C497" s="1" t="s">
        <v>149</v>
      </c>
      <c r="D497" s="1" t="s">
        <v>865</v>
      </c>
      <c r="E497" s="1" t="s">
        <v>817</v>
      </c>
      <c r="F497" s="1"/>
      <c r="G497" s="1" t="s">
        <v>431</v>
      </c>
      <c r="H497" s="1" t="str">
        <f>VLOOKUP(G497,'SC to SCH'!$1:$1048576,2,FALSE)</f>
        <v>Accounts Payable</v>
      </c>
      <c r="I497" s="1"/>
      <c r="J497" s="1"/>
      <c r="K497" s="62">
        <v>44009</v>
      </c>
      <c r="L497" s="1"/>
      <c r="M497" s="1"/>
      <c r="N497" s="1"/>
      <c r="O497" s="1" t="s">
        <v>956</v>
      </c>
      <c r="P497" s="1" t="s">
        <v>1</v>
      </c>
      <c r="Q497" s="2">
        <v>0.75</v>
      </c>
      <c r="R497" s="1"/>
      <c r="S497" s="1" t="s">
        <v>828</v>
      </c>
      <c r="T497" s="1"/>
      <c r="U497" s="1"/>
      <c r="V497" s="1" t="s">
        <v>956</v>
      </c>
      <c r="W497" s="1" t="s">
        <v>865</v>
      </c>
      <c r="X497" s="1" t="s">
        <v>149</v>
      </c>
      <c r="Y497" s="1"/>
      <c r="Z497" s="1"/>
      <c r="AA497" s="1"/>
      <c r="AB497" s="1"/>
      <c r="AC497" s="1" t="s">
        <v>431</v>
      </c>
      <c r="AD497" s="1"/>
      <c r="AE497" s="1" t="s">
        <v>809</v>
      </c>
      <c r="AF497" s="1" t="s">
        <v>953</v>
      </c>
    </row>
    <row r="498" spans="1:32" ht="45" x14ac:dyDescent="0.25">
      <c r="A498" s="1" t="s">
        <v>955</v>
      </c>
      <c r="B498" s="1" t="s">
        <v>809</v>
      </c>
      <c r="C498" s="1" t="s">
        <v>149</v>
      </c>
      <c r="D498" s="1" t="s">
        <v>865</v>
      </c>
      <c r="E498" s="1" t="s">
        <v>817</v>
      </c>
      <c r="F498" s="1"/>
      <c r="G498" s="1" t="s">
        <v>429</v>
      </c>
      <c r="H498" s="1" t="str">
        <f>VLOOKUP(G498,'SC to SCH'!$1:$1048576,2,FALSE)</f>
        <v>Accounts Payable</v>
      </c>
      <c r="I498" s="1"/>
      <c r="J498" s="1"/>
      <c r="K498" s="62">
        <v>44009</v>
      </c>
      <c r="L498" s="1"/>
      <c r="M498" s="1"/>
      <c r="N498" s="1"/>
      <c r="O498" s="1" t="s">
        <v>956</v>
      </c>
      <c r="P498" s="1" t="s">
        <v>1</v>
      </c>
      <c r="Q498" s="2">
        <v>283.92</v>
      </c>
      <c r="R498" s="1"/>
      <c r="S498" s="1" t="s">
        <v>828</v>
      </c>
      <c r="T498" s="1"/>
      <c r="U498" s="1"/>
      <c r="V498" s="1" t="s">
        <v>956</v>
      </c>
      <c r="W498" s="1" t="s">
        <v>865</v>
      </c>
      <c r="X498" s="1" t="s">
        <v>149</v>
      </c>
      <c r="Y498" s="1"/>
      <c r="Z498" s="1"/>
      <c r="AA498" s="1"/>
      <c r="AB498" s="1"/>
      <c r="AC498" s="1" t="s">
        <v>429</v>
      </c>
      <c r="AD498" s="1"/>
      <c r="AE498" s="1" t="s">
        <v>809</v>
      </c>
      <c r="AF498" s="1" t="s">
        <v>953</v>
      </c>
    </row>
    <row r="499" spans="1:32" ht="45" x14ac:dyDescent="0.25">
      <c r="A499" s="1" t="s">
        <v>955</v>
      </c>
      <c r="B499" s="1" t="s">
        <v>156</v>
      </c>
      <c r="C499" s="1" t="s">
        <v>149</v>
      </c>
      <c r="D499" s="1" t="s">
        <v>865</v>
      </c>
      <c r="E499" s="1" t="s">
        <v>817</v>
      </c>
      <c r="F499" s="1"/>
      <c r="G499" s="1" t="s">
        <v>48</v>
      </c>
      <c r="H499" s="1" t="str">
        <f>VLOOKUP(G499,'SC to SCH'!$1:$1048576,2,FALSE)</f>
        <v>FT Staff</v>
      </c>
      <c r="I499" s="1"/>
      <c r="J499" s="1"/>
      <c r="K499" s="62">
        <v>44009</v>
      </c>
      <c r="L499" s="1"/>
      <c r="M499" s="1"/>
      <c r="N499" s="1"/>
      <c r="O499" s="1" t="s">
        <v>956</v>
      </c>
      <c r="P499" s="1" t="s">
        <v>1</v>
      </c>
      <c r="Q499" s="2">
        <v>4180</v>
      </c>
      <c r="R499" s="1"/>
      <c r="S499" s="1" t="s">
        <v>828</v>
      </c>
      <c r="T499" s="1"/>
      <c r="U499" s="1"/>
      <c r="V499" s="1" t="s">
        <v>956</v>
      </c>
      <c r="W499" s="1" t="s">
        <v>865</v>
      </c>
      <c r="X499" s="1" t="s">
        <v>149</v>
      </c>
      <c r="Y499" s="1"/>
      <c r="Z499" s="1"/>
      <c r="AA499" s="1"/>
      <c r="AB499" s="1"/>
      <c r="AC499" s="1" t="s">
        <v>48</v>
      </c>
      <c r="AD499" s="1"/>
      <c r="AE499" s="1" t="s">
        <v>156</v>
      </c>
      <c r="AF499" s="1" t="s">
        <v>953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7"/>
  <sheetViews>
    <sheetView topLeftCell="B103" workbookViewId="0">
      <selection activeCell="W17" sqref="W17"/>
    </sheetView>
  </sheetViews>
  <sheetFormatPr defaultRowHeight="15" x14ac:dyDescent="0.25"/>
  <cols>
    <col min="1" max="1" width="37.5703125" bestFit="1" customWidth="1"/>
    <col min="2" max="2" width="10.7109375" customWidth="1"/>
    <col min="3" max="3" width="31.5703125" style="10" customWidth="1"/>
    <col min="4" max="4" width="51.7109375" customWidth="1"/>
    <col min="5" max="5" width="31.28515625" style="75" bestFit="1" customWidth="1"/>
  </cols>
  <sheetData>
    <row r="1" spans="1:5" x14ac:dyDescent="0.25">
      <c r="A1" s="18" t="s">
        <v>210</v>
      </c>
      <c r="B1" s="18" t="s">
        <v>98</v>
      </c>
      <c r="C1" s="18" t="s">
        <v>4</v>
      </c>
      <c r="D1" s="18" t="s">
        <v>138</v>
      </c>
      <c r="E1" s="74" t="s">
        <v>211</v>
      </c>
    </row>
    <row r="2" spans="1:5" x14ac:dyDescent="0.25">
      <c r="A2" t="s">
        <v>826</v>
      </c>
      <c r="B2" t="s">
        <v>820</v>
      </c>
      <c r="C2" t="s">
        <v>10</v>
      </c>
      <c r="D2" t="s">
        <v>10</v>
      </c>
      <c r="E2" s="74">
        <v>80604.73000000001</v>
      </c>
    </row>
    <row r="3" spans="1:5" x14ac:dyDescent="0.25">
      <c r="A3" t="s">
        <v>826</v>
      </c>
      <c r="B3" t="s">
        <v>820</v>
      </c>
      <c r="C3" t="s">
        <v>9</v>
      </c>
      <c r="D3" t="s">
        <v>49</v>
      </c>
      <c r="E3" s="74">
        <v>229380.74</v>
      </c>
    </row>
    <row r="4" spans="1:5" x14ac:dyDescent="0.25">
      <c r="A4" t="s">
        <v>826</v>
      </c>
      <c r="B4" t="s">
        <v>820</v>
      </c>
      <c r="C4" t="s">
        <v>36</v>
      </c>
      <c r="D4" t="s">
        <v>158</v>
      </c>
      <c r="E4" s="74">
        <v>240</v>
      </c>
    </row>
    <row r="5" spans="1:5" x14ac:dyDescent="0.25">
      <c r="A5" t="s">
        <v>826</v>
      </c>
      <c r="B5" t="s">
        <v>820</v>
      </c>
      <c r="C5" t="s">
        <v>448</v>
      </c>
      <c r="D5" t="s">
        <v>240</v>
      </c>
      <c r="E5" s="74">
        <v>27527.799999999996</v>
      </c>
    </row>
    <row r="6" spans="1:5" x14ac:dyDescent="0.25">
      <c r="A6" t="s">
        <v>826</v>
      </c>
      <c r="B6" t="s">
        <v>820</v>
      </c>
      <c r="C6" t="s">
        <v>485</v>
      </c>
      <c r="D6" t="s">
        <v>428</v>
      </c>
      <c r="E6" s="74">
        <v>0</v>
      </c>
    </row>
    <row r="7" spans="1:5" x14ac:dyDescent="0.25">
      <c r="A7" t="s">
        <v>957</v>
      </c>
      <c r="C7"/>
      <c r="E7" s="74">
        <v>337753.26999999996</v>
      </c>
    </row>
    <row r="8" spans="1:5" x14ac:dyDescent="0.25">
      <c r="A8" t="s">
        <v>833</v>
      </c>
      <c r="B8" t="s">
        <v>820</v>
      </c>
      <c r="C8" t="s">
        <v>222</v>
      </c>
      <c r="D8" t="s">
        <v>183</v>
      </c>
      <c r="E8" s="74">
        <v>776.85</v>
      </c>
    </row>
    <row r="9" spans="1:5" x14ac:dyDescent="0.25">
      <c r="A9" t="s">
        <v>833</v>
      </c>
      <c r="B9" t="s">
        <v>820</v>
      </c>
      <c r="C9" t="s">
        <v>222</v>
      </c>
      <c r="D9" t="s">
        <v>191</v>
      </c>
      <c r="E9" s="74">
        <v>1718.15</v>
      </c>
    </row>
    <row r="10" spans="1:5" x14ac:dyDescent="0.25">
      <c r="A10" t="s">
        <v>833</v>
      </c>
      <c r="B10" t="s">
        <v>820</v>
      </c>
      <c r="C10" t="s">
        <v>222</v>
      </c>
      <c r="D10" t="s">
        <v>190</v>
      </c>
      <c r="E10" s="74">
        <v>153.37</v>
      </c>
    </row>
    <row r="11" spans="1:5" x14ac:dyDescent="0.25">
      <c r="A11" t="s">
        <v>833</v>
      </c>
      <c r="B11" t="s">
        <v>820</v>
      </c>
      <c r="C11" t="s">
        <v>19</v>
      </c>
      <c r="D11" t="s">
        <v>415</v>
      </c>
      <c r="E11" s="74">
        <v>20</v>
      </c>
    </row>
    <row r="12" spans="1:5" x14ac:dyDescent="0.25">
      <c r="A12" t="s">
        <v>833</v>
      </c>
      <c r="B12" t="s">
        <v>820</v>
      </c>
      <c r="C12" t="s">
        <v>10</v>
      </c>
      <c r="D12" t="s">
        <v>10</v>
      </c>
      <c r="E12" s="74">
        <v>132628.22</v>
      </c>
    </row>
    <row r="13" spans="1:5" x14ac:dyDescent="0.25">
      <c r="A13" t="s">
        <v>833</v>
      </c>
      <c r="B13" t="s">
        <v>820</v>
      </c>
      <c r="C13" t="s">
        <v>9</v>
      </c>
      <c r="D13" t="s">
        <v>48</v>
      </c>
      <c r="E13" s="74">
        <v>2252.96</v>
      </c>
    </row>
    <row r="14" spans="1:5" x14ac:dyDescent="0.25">
      <c r="A14" t="s">
        <v>833</v>
      </c>
      <c r="B14" t="s">
        <v>820</v>
      </c>
      <c r="C14" t="s">
        <v>9</v>
      </c>
      <c r="D14" t="s">
        <v>49</v>
      </c>
      <c r="E14" s="74">
        <v>396060.47000000003</v>
      </c>
    </row>
    <row r="15" spans="1:5" x14ac:dyDescent="0.25">
      <c r="A15" t="s">
        <v>833</v>
      </c>
      <c r="B15" t="s">
        <v>820</v>
      </c>
      <c r="C15" t="s">
        <v>9</v>
      </c>
      <c r="D15" t="s">
        <v>50</v>
      </c>
      <c r="E15" s="74">
        <v>1200</v>
      </c>
    </row>
    <row r="16" spans="1:5" x14ac:dyDescent="0.25">
      <c r="A16" t="s">
        <v>833</v>
      </c>
      <c r="B16" t="s">
        <v>820</v>
      </c>
      <c r="C16" t="s">
        <v>36</v>
      </c>
      <c r="D16" t="s">
        <v>158</v>
      </c>
      <c r="E16" s="74">
        <v>240</v>
      </c>
    </row>
    <row r="17" spans="1:5" x14ac:dyDescent="0.25">
      <c r="A17" t="s">
        <v>833</v>
      </c>
      <c r="B17" t="s">
        <v>820</v>
      </c>
      <c r="C17" t="s">
        <v>33</v>
      </c>
      <c r="D17" t="s">
        <v>170</v>
      </c>
      <c r="E17" s="74">
        <v>231.64000000000001</v>
      </c>
    </row>
    <row r="18" spans="1:5" x14ac:dyDescent="0.25">
      <c r="A18" t="s">
        <v>958</v>
      </c>
      <c r="C18"/>
      <c r="E18" s="74">
        <v>535281.66</v>
      </c>
    </row>
    <row r="19" spans="1:5" x14ac:dyDescent="0.25">
      <c r="A19" t="s">
        <v>838</v>
      </c>
      <c r="B19" t="s">
        <v>820</v>
      </c>
      <c r="C19" t="s">
        <v>13</v>
      </c>
      <c r="D19" t="s">
        <v>385</v>
      </c>
      <c r="E19" s="74">
        <v>305.59999999999997</v>
      </c>
    </row>
    <row r="20" spans="1:5" x14ac:dyDescent="0.25">
      <c r="A20" t="s">
        <v>838</v>
      </c>
      <c r="B20" t="s">
        <v>820</v>
      </c>
      <c r="C20" t="s">
        <v>14</v>
      </c>
      <c r="D20" t="s">
        <v>436</v>
      </c>
      <c r="E20" s="74">
        <v>155.04</v>
      </c>
    </row>
    <row r="21" spans="1:5" x14ac:dyDescent="0.25">
      <c r="A21" t="s">
        <v>838</v>
      </c>
      <c r="B21" t="s">
        <v>820</v>
      </c>
      <c r="C21" t="s">
        <v>14</v>
      </c>
      <c r="D21" t="s">
        <v>382</v>
      </c>
      <c r="E21" s="74">
        <v>79.05</v>
      </c>
    </row>
    <row r="22" spans="1:5" x14ac:dyDescent="0.25">
      <c r="A22" t="s">
        <v>838</v>
      </c>
      <c r="B22" t="s">
        <v>820</v>
      </c>
      <c r="C22" t="s">
        <v>222</v>
      </c>
      <c r="D22" t="s">
        <v>164</v>
      </c>
      <c r="E22" s="74">
        <v>1746.82</v>
      </c>
    </row>
    <row r="23" spans="1:5" x14ac:dyDescent="0.25">
      <c r="A23" t="s">
        <v>838</v>
      </c>
      <c r="B23" t="s">
        <v>820</v>
      </c>
      <c r="C23" t="s">
        <v>222</v>
      </c>
      <c r="D23" t="s">
        <v>183</v>
      </c>
      <c r="E23" s="74">
        <v>2864.0600000000004</v>
      </c>
    </row>
    <row r="24" spans="1:5" x14ac:dyDescent="0.25">
      <c r="A24" t="s">
        <v>838</v>
      </c>
      <c r="B24" t="s">
        <v>820</v>
      </c>
      <c r="C24" t="s">
        <v>222</v>
      </c>
      <c r="D24" t="s">
        <v>191</v>
      </c>
      <c r="E24" s="74">
        <v>1038.02</v>
      </c>
    </row>
    <row r="25" spans="1:5" x14ac:dyDescent="0.25">
      <c r="A25" t="s">
        <v>838</v>
      </c>
      <c r="B25" t="s">
        <v>820</v>
      </c>
      <c r="C25" t="s">
        <v>222</v>
      </c>
      <c r="D25" t="s">
        <v>199</v>
      </c>
      <c r="E25" s="74">
        <v>3440</v>
      </c>
    </row>
    <row r="26" spans="1:5" x14ac:dyDescent="0.25">
      <c r="A26" t="s">
        <v>838</v>
      </c>
      <c r="B26" t="s">
        <v>820</v>
      </c>
      <c r="C26" t="s">
        <v>222</v>
      </c>
      <c r="D26" t="s">
        <v>190</v>
      </c>
      <c r="E26" s="74">
        <v>416.90999999999997</v>
      </c>
    </row>
    <row r="27" spans="1:5" x14ac:dyDescent="0.25">
      <c r="A27" t="s">
        <v>838</v>
      </c>
      <c r="B27" t="s">
        <v>820</v>
      </c>
      <c r="C27" t="s">
        <v>222</v>
      </c>
      <c r="D27" t="s">
        <v>195</v>
      </c>
      <c r="E27" s="74">
        <v>23.97</v>
      </c>
    </row>
    <row r="28" spans="1:5" x14ac:dyDescent="0.25">
      <c r="A28" t="s">
        <v>838</v>
      </c>
      <c r="B28" t="s">
        <v>820</v>
      </c>
      <c r="C28" t="s">
        <v>20</v>
      </c>
      <c r="D28" t="s">
        <v>577</v>
      </c>
      <c r="E28" s="74">
        <v>1252.03</v>
      </c>
    </row>
    <row r="29" spans="1:5" x14ac:dyDescent="0.25">
      <c r="A29" t="s">
        <v>838</v>
      </c>
      <c r="B29" t="s">
        <v>820</v>
      </c>
      <c r="C29" t="s">
        <v>283</v>
      </c>
      <c r="D29" t="s">
        <v>416</v>
      </c>
      <c r="E29" s="74">
        <v>182.9</v>
      </c>
    </row>
    <row r="30" spans="1:5" x14ac:dyDescent="0.25">
      <c r="A30" t="s">
        <v>838</v>
      </c>
      <c r="B30" t="s">
        <v>820</v>
      </c>
      <c r="C30" t="s">
        <v>283</v>
      </c>
      <c r="D30" t="s">
        <v>424</v>
      </c>
      <c r="E30" s="74">
        <v>148.97</v>
      </c>
    </row>
    <row r="31" spans="1:5" x14ac:dyDescent="0.25">
      <c r="A31" t="s">
        <v>838</v>
      </c>
      <c r="B31" t="s">
        <v>820</v>
      </c>
      <c r="C31" t="s">
        <v>283</v>
      </c>
      <c r="D31" t="s">
        <v>421</v>
      </c>
      <c r="E31" s="74">
        <v>642.86</v>
      </c>
    </row>
    <row r="32" spans="1:5" x14ac:dyDescent="0.25">
      <c r="A32" t="s">
        <v>838</v>
      </c>
      <c r="B32" t="s">
        <v>820</v>
      </c>
      <c r="C32" t="s">
        <v>10</v>
      </c>
      <c r="D32" t="s">
        <v>10</v>
      </c>
      <c r="E32" s="74">
        <v>188710.18</v>
      </c>
    </row>
    <row r="33" spans="1:5" x14ac:dyDescent="0.25">
      <c r="A33" t="s">
        <v>838</v>
      </c>
      <c r="B33" t="s">
        <v>820</v>
      </c>
      <c r="C33" t="s">
        <v>9</v>
      </c>
      <c r="D33" t="s">
        <v>49</v>
      </c>
      <c r="E33" s="74">
        <v>560823.11999999988</v>
      </c>
    </row>
    <row r="34" spans="1:5" x14ac:dyDescent="0.25">
      <c r="A34" t="s">
        <v>838</v>
      </c>
      <c r="B34" t="s">
        <v>820</v>
      </c>
      <c r="C34" t="s">
        <v>9</v>
      </c>
      <c r="D34" t="s">
        <v>50</v>
      </c>
      <c r="E34" s="74">
        <v>14199.960000000001</v>
      </c>
    </row>
    <row r="35" spans="1:5" x14ac:dyDescent="0.25">
      <c r="A35" t="s">
        <v>838</v>
      </c>
      <c r="B35" t="s">
        <v>820</v>
      </c>
      <c r="C35" t="s">
        <v>23</v>
      </c>
      <c r="D35" t="s">
        <v>179</v>
      </c>
      <c r="E35" s="74">
        <v>16191.11</v>
      </c>
    </row>
    <row r="36" spans="1:5" x14ac:dyDescent="0.25">
      <c r="A36" t="s">
        <v>838</v>
      </c>
      <c r="B36" t="s">
        <v>820</v>
      </c>
      <c r="C36" t="s">
        <v>23</v>
      </c>
      <c r="D36" t="s">
        <v>204</v>
      </c>
      <c r="E36" s="74">
        <v>283.25</v>
      </c>
    </row>
    <row r="37" spans="1:5" x14ac:dyDescent="0.25">
      <c r="A37" t="s">
        <v>838</v>
      </c>
      <c r="B37" t="s">
        <v>820</v>
      </c>
      <c r="C37" t="s">
        <v>36</v>
      </c>
      <c r="D37" t="s">
        <v>158</v>
      </c>
      <c r="E37" s="74">
        <v>960</v>
      </c>
    </row>
    <row r="38" spans="1:5" x14ac:dyDescent="0.25">
      <c r="A38" t="s">
        <v>838</v>
      </c>
      <c r="B38" t="s">
        <v>820</v>
      </c>
      <c r="C38" t="s">
        <v>214</v>
      </c>
      <c r="D38" t="s">
        <v>182</v>
      </c>
      <c r="E38" s="74">
        <v>15840.99</v>
      </c>
    </row>
    <row r="39" spans="1:5" x14ac:dyDescent="0.25">
      <c r="A39" t="s">
        <v>838</v>
      </c>
      <c r="B39" t="s">
        <v>820</v>
      </c>
      <c r="C39" t="s">
        <v>214</v>
      </c>
      <c r="D39" t="s">
        <v>177</v>
      </c>
      <c r="E39" s="74">
        <v>100</v>
      </c>
    </row>
    <row r="40" spans="1:5" x14ac:dyDescent="0.25">
      <c r="A40" t="s">
        <v>838</v>
      </c>
      <c r="B40" t="s">
        <v>820</v>
      </c>
      <c r="C40" t="s">
        <v>24</v>
      </c>
      <c r="D40" t="s">
        <v>150</v>
      </c>
      <c r="E40" s="74">
        <v>31.2</v>
      </c>
    </row>
    <row r="41" spans="1:5" x14ac:dyDescent="0.25">
      <c r="A41" t="s">
        <v>838</v>
      </c>
      <c r="B41" t="s">
        <v>820</v>
      </c>
      <c r="C41" t="s">
        <v>26</v>
      </c>
      <c r="D41" t="s">
        <v>154</v>
      </c>
      <c r="E41" s="74">
        <v>6979.91</v>
      </c>
    </row>
    <row r="42" spans="1:5" x14ac:dyDescent="0.25">
      <c r="A42" t="s">
        <v>838</v>
      </c>
      <c r="B42" t="s">
        <v>820</v>
      </c>
      <c r="C42" t="s">
        <v>26</v>
      </c>
      <c r="D42" t="s">
        <v>167</v>
      </c>
      <c r="E42" s="74">
        <v>33</v>
      </c>
    </row>
    <row r="43" spans="1:5" x14ac:dyDescent="0.25">
      <c r="A43" t="s">
        <v>838</v>
      </c>
      <c r="B43" t="s">
        <v>820</v>
      </c>
      <c r="C43" t="s">
        <v>29</v>
      </c>
      <c r="D43" t="s">
        <v>162</v>
      </c>
      <c r="E43" s="74">
        <v>24390</v>
      </c>
    </row>
    <row r="44" spans="1:5" x14ac:dyDescent="0.25">
      <c r="A44" t="s">
        <v>838</v>
      </c>
      <c r="B44" t="s">
        <v>820</v>
      </c>
      <c r="C44" t="s">
        <v>33</v>
      </c>
      <c r="D44" t="s">
        <v>170</v>
      </c>
      <c r="E44" s="74">
        <v>467.21999999999997</v>
      </c>
    </row>
    <row r="45" spans="1:5" x14ac:dyDescent="0.25">
      <c r="A45" t="s">
        <v>838</v>
      </c>
      <c r="B45" t="s">
        <v>820</v>
      </c>
      <c r="C45" t="s">
        <v>33</v>
      </c>
      <c r="D45" t="s">
        <v>173</v>
      </c>
      <c r="E45" s="74">
        <v>12691.69</v>
      </c>
    </row>
    <row r="46" spans="1:5" x14ac:dyDescent="0.25">
      <c r="A46" t="s">
        <v>838</v>
      </c>
      <c r="B46" t="s">
        <v>820</v>
      </c>
      <c r="C46" t="s">
        <v>21</v>
      </c>
      <c r="D46" t="s">
        <v>820</v>
      </c>
      <c r="E46" s="74">
        <v>-226191</v>
      </c>
    </row>
    <row r="47" spans="1:5" x14ac:dyDescent="0.25">
      <c r="A47" t="s">
        <v>959</v>
      </c>
      <c r="C47"/>
      <c r="E47" s="74">
        <v>627806.85999999975</v>
      </c>
    </row>
    <row r="48" spans="1:5" x14ac:dyDescent="0.25">
      <c r="A48" t="s">
        <v>852</v>
      </c>
      <c r="B48" t="s">
        <v>820</v>
      </c>
      <c r="C48" t="s">
        <v>13</v>
      </c>
      <c r="D48" t="s">
        <v>404</v>
      </c>
      <c r="E48" s="74">
        <v>3499</v>
      </c>
    </row>
    <row r="49" spans="1:5" x14ac:dyDescent="0.25">
      <c r="A49" t="s">
        <v>852</v>
      </c>
      <c r="B49" t="s">
        <v>820</v>
      </c>
      <c r="C49" t="s">
        <v>14</v>
      </c>
      <c r="D49" t="s">
        <v>436</v>
      </c>
      <c r="E49" s="74">
        <v>66.210000000000008</v>
      </c>
    </row>
    <row r="50" spans="1:5" x14ac:dyDescent="0.25">
      <c r="A50" t="s">
        <v>852</v>
      </c>
      <c r="B50" t="s">
        <v>820</v>
      </c>
      <c r="C50" t="s">
        <v>222</v>
      </c>
      <c r="D50" t="s">
        <v>164</v>
      </c>
      <c r="E50" s="74">
        <v>1039.8600000000001</v>
      </c>
    </row>
    <row r="51" spans="1:5" x14ac:dyDescent="0.25">
      <c r="A51" t="s">
        <v>852</v>
      </c>
      <c r="B51" t="s">
        <v>820</v>
      </c>
      <c r="C51" t="s">
        <v>222</v>
      </c>
      <c r="D51" t="s">
        <v>183</v>
      </c>
      <c r="E51" s="74">
        <v>441.05</v>
      </c>
    </row>
    <row r="52" spans="1:5" x14ac:dyDescent="0.25">
      <c r="A52" t="s">
        <v>852</v>
      </c>
      <c r="B52" t="s">
        <v>820</v>
      </c>
      <c r="C52" t="s">
        <v>222</v>
      </c>
      <c r="D52" t="s">
        <v>191</v>
      </c>
      <c r="E52" s="74">
        <v>253.9</v>
      </c>
    </row>
    <row r="53" spans="1:5" x14ac:dyDescent="0.25">
      <c r="A53" t="s">
        <v>852</v>
      </c>
      <c r="B53" t="s">
        <v>820</v>
      </c>
      <c r="C53" t="s">
        <v>222</v>
      </c>
      <c r="D53" t="s">
        <v>190</v>
      </c>
      <c r="E53" s="74">
        <v>176.91</v>
      </c>
    </row>
    <row r="54" spans="1:5" x14ac:dyDescent="0.25">
      <c r="A54" t="s">
        <v>852</v>
      </c>
      <c r="B54" t="s">
        <v>820</v>
      </c>
      <c r="C54" t="s">
        <v>10</v>
      </c>
      <c r="D54" t="s">
        <v>10</v>
      </c>
      <c r="E54" s="74">
        <v>149531.36000000004</v>
      </c>
    </row>
    <row r="55" spans="1:5" x14ac:dyDescent="0.25">
      <c r="A55" t="s">
        <v>852</v>
      </c>
      <c r="B55" t="s">
        <v>820</v>
      </c>
      <c r="C55" t="s">
        <v>9</v>
      </c>
      <c r="D55" t="s">
        <v>49</v>
      </c>
      <c r="E55" s="74">
        <v>448439.43999999994</v>
      </c>
    </row>
    <row r="56" spans="1:5" x14ac:dyDescent="0.25">
      <c r="A56" t="s">
        <v>852</v>
      </c>
      <c r="B56" t="s">
        <v>820</v>
      </c>
      <c r="C56" t="s">
        <v>9</v>
      </c>
      <c r="D56" t="s">
        <v>50</v>
      </c>
      <c r="E56" s="74">
        <v>2700</v>
      </c>
    </row>
    <row r="57" spans="1:5" x14ac:dyDescent="0.25">
      <c r="A57" t="s">
        <v>852</v>
      </c>
      <c r="B57" t="s">
        <v>820</v>
      </c>
      <c r="C57" t="s">
        <v>23</v>
      </c>
      <c r="D57" t="s">
        <v>179</v>
      </c>
      <c r="E57" s="74">
        <v>3013.68</v>
      </c>
    </row>
    <row r="58" spans="1:5" x14ac:dyDescent="0.25">
      <c r="A58" t="s">
        <v>852</v>
      </c>
      <c r="B58" t="s">
        <v>820</v>
      </c>
      <c r="C58" t="s">
        <v>23</v>
      </c>
      <c r="D58" t="s">
        <v>204</v>
      </c>
      <c r="E58" s="74">
        <v>804</v>
      </c>
    </row>
    <row r="59" spans="1:5" x14ac:dyDescent="0.25">
      <c r="A59" t="s">
        <v>852</v>
      </c>
      <c r="B59" t="s">
        <v>820</v>
      </c>
      <c r="C59" t="s">
        <v>36</v>
      </c>
      <c r="D59" t="s">
        <v>165</v>
      </c>
      <c r="E59" s="74">
        <v>27.549999999999997</v>
      </c>
    </row>
    <row r="60" spans="1:5" x14ac:dyDescent="0.25">
      <c r="A60" t="s">
        <v>852</v>
      </c>
      <c r="B60" t="s">
        <v>820</v>
      </c>
      <c r="C60" t="s">
        <v>36</v>
      </c>
      <c r="D60" t="s">
        <v>158</v>
      </c>
      <c r="E60" s="74">
        <v>960</v>
      </c>
    </row>
    <row r="61" spans="1:5" x14ac:dyDescent="0.25">
      <c r="A61" t="s">
        <v>852</v>
      </c>
      <c r="B61" t="s">
        <v>820</v>
      </c>
      <c r="C61" t="s">
        <v>36</v>
      </c>
      <c r="D61" t="s">
        <v>399</v>
      </c>
      <c r="E61" s="74">
        <v>170</v>
      </c>
    </row>
    <row r="62" spans="1:5" x14ac:dyDescent="0.25">
      <c r="A62" t="s">
        <v>852</v>
      </c>
      <c r="B62" t="s">
        <v>820</v>
      </c>
      <c r="C62" t="s">
        <v>33</v>
      </c>
      <c r="D62" t="s">
        <v>170</v>
      </c>
      <c r="E62" s="74">
        <v>5570.94</v>
      </c>
    </row>
    <row r="63" spans="1:5" x14ac:dyDescent="0.25">
      <c r="A63" t="s">
        <v>852</v>
      </c>
      <c r="B63" t="s">
        <v>820</v>
      </c>
      <c r="C63" t="s">
        <v>33</v>
      </c>
      <c r="D63" t="s">
        <v>403</v>
      </c>
      <c r="E63" s="74">
        <v>18951.45</v>
      </c>
    </row>
    <row r="64" spans="1:5" x14ac:dyDescent="0.25">
      <c r="A64" t="s">
        <v>852</v>
      </c>
      <c r="B64" t="s">
        <v>820</v>
      </c>
      <c r="C64" t="s">
        <v>21</v>
      </c>
      <c r="D64" t="s">
        <v>820</v>
      </c>
      <c r="E64" s="74">
        <v>-18000</v>
      </c>
    </row>
    <row r="65" spans="1:5" x14ac:dyDescent="0.25">
      <c r="A65" t="s">
        <v>852</v>
      </c>
      <c r="B65" t="s">
        <v>820</v>
      </c>
      <c r="C65" t="s">
        <v>561</v>
      </c>
      <c r="D65" t="s">
        <v>561</v>
      </c>
      <c r="E65" s="74">
        <v>4069.22</v>
      </c>
    </row>
    <row r="66" spans="1:5" x14ac:dyDescent="0.25">
      <c r="A66" t="s">
        <v>852</v>
      </c>
      <c r="B66" t="s">
        <v>820</v>
      </c>
      <c r="C66" t="s">
        <v>463</v>
      </c>
      <c r="D66" t="s">
        <v>708</v>
      </c>
      <c r="E66" s="74">
        <v>4897.2</v>
      </c>
    </row>
    <row r="67" spans="1:5" x14ac:dyDescent="0.25">
      <c r="A67" t="s">
        <v>960</v>
      </c>
      <c r="C67"/>
      <c r="E67" s="74">
        <v>626611.7699999999</v>
      </c>
    </row>
    <row r="68" spans="1:5" x14ac:dyDescent="0.25">
      <c r="A68" t="s">
        <v>865</v>
      </c>
      <c r="B68" t="s">
        <v>820</v>
      </c>
      <c r="C68" t="s">
        <v>14</v>
      </c>
      <c r="D68" t="s">
        <v>382</v>
      </c>
      <c r="E68" s="74">
        <v>43.349999999999994</v>
      </c>
    </row>
    <row r="69" spans="1:5" x14ac:dyDescent="0.25">
      <c r="A69" t="s">
        <v>865</v>
      </c>
      <c r="B69" t="s">
        <v>820</v>
      </c>
      <c r="C69" t="s">
        <v>222</v>
      </c>
      <c r="D69" t="s">
        <v>183</v>
      </c>
      <c r="E69" s="74">
        <v>776.85</v>
      </c>
    </row>
    <row r="70" spans="1:5" x14ac:dyDescent="0.25">
      <c r="A70" t="s">
        <v>865</v>
      </c>
      <c r="B70" t="s">
        <v>820</v>
      </c>
      <c r="C70" t="s">
        <v>222</v>
      </c>
      <c r="D70" t="s">
        <v>191</v>
      </c>
      <c r="E70" s="74">
        <v>69</v>
      </c>
    </row>
    <row r="71" spans="1:5" x14ac:dyDescent="0.25">
      <c r="A71" t="s">
        <v>865</v>
      </c>
      <c r="B71" t="s">
        <v>820</v>
      </c>
      <c r="C71" t="s">
        <v>222</v>
      </c>
      <c r="D71" t="s">
        <v>195</v>
      </c>
      <c r="E71" s="74">
        <v>9</v>
      </c>
    </row>
    <row r="72" spans="1:5" x14ac:dyDescent="0.25">
      <c r="A72" t="s">
        <v>865</v>
      </c>
      <c r="B72" t="s">
        <v>820</v>
      </c>
      <c r="C72" t="s">
        <v>10</v>
      </c>
      <c r="D72" t="s">
        <v>10</v>
      </c>
      <c r="E72" s="74">
        <v>387048.69</v>
      </c>
    </row>
    <row r="73" spans="1:5" x14ac:dyDescent="0.25">
      <c r="A73" t="s">
        <v>865</v>
      </c>
      <c r="B73" t="s">
        <v>820</v>
      </c>
      <c r="C73" t="s">
        <v>9</v>
      </c>
      <c r="D73" t="s">
        <v>48</v>
      </c>
      <c r="E73" s="74">
        <v>148433.49</v>
      </c>
    </row>
    <row r="74" spans="1:5" x14ac:dyDescent="0.25">
      <c r="A74" t="s">
        <v>865</v>
      </c>
      <c r="B74" t="s">
        <v>820</v>
      </c>
      <c r="C74" t="s">
        <v>9</v>
      </c>
      <c r="D74" t="s">
        <v>49</v>
      </c>
      <c r="E74" s="74">
        <v>1015608.4599999998</v>
      </c>
    </row>
    <row r="75" spans="1:5" x14ac:dyDescent="0.25">
      <c r="A75" t="s">
        <v>865</v>
      </c>
      <c r="B75" t="s">
        <v>820</v>
      </c>
      <c r="C75" t="s">
        <v>23</v>
      </c>
      <c r="D75" t="s">
        <v>179</v>
      </c>
      <c r="E75" s="74">
        <v>177.1</v>
      </c>
    </row>
    <row r="76" spans="1:5" x14ac:dyDescent="0.25">
      <c r="A76" t="s">
        <v>865</v>
      </c>
      <c r="B76" t="s">
        <v>820</v>
      </c>
      <c r="C76" t="s">
        <v>36</v>
      </c>
      <c r="D76" t="s">
        <v>165</v>
      </c>
      <c r="E76" s="74">
        <v>12068.320000000002</v>
      </c>
    </row>
    <row r="77" spans="1:5" x14ac:dyDescent="0.25">
      <c r="A77" t="s">
        <v>865</v>
      </c>
      <c r="B77" t="s">
        <v>820</v>
      </c>
      <c r="C77" t="s">
        <v>36</v>
      </c>
      <c r="D77" t="s">
        <v>411</v>
      </c>
      <c r="E77" s="74">
        <v>30</v>
      </c>
    </row>
    <row r="78" spans="1:5" x14ac:dyDescent="0.25">
      <c r="A78" t="s">
        <v>865</v>
      </c>
      <c r="B78" t="s">
        <v>820</v>
      </c>
      <c r="C78" t="s">
        <v>36</v>
      </c>
      <c r="D78" t="s">
        <v>158</v>
      </c>
      <c r="E78" s="74">
        <v>720</v>
      </c>
    </row>
    <row r="79" spans="1:5" x14ac:dyDescent="0.25">
      <c r="A79" t="s">
        <v>865</v>
      </c>
      <c r="B79" t="s">
        <v>820</v>
      </c>
      <c r="C79" t="s">
        <v>214</v>
      </c>
      <c r="D79" t="s">
        <v>182</v>
      </c>
      <c r="E79" s="74">
        <v>352.58</v>
      </c>
    </row>
    <row r="80" spans="1:5" x14ac:dyDescent="0.25">
      <c r="A80" t="s">
        <v>865</v>
      </c>
      <c r="B80" t="s">
        <v>820</v>
      </c>
      <c r="C80" t="s">
        <v>26</v>
      </c>
      <c r="D80" t="s">
        <v>167</v>
      </c>
      <c r="E80" s="74">
        <v>10653.859999999999</v>
      </c>
    </row>
    <row r="81" spans="1:5" x14ac:dyDescent="0.25">
      <c r="A81" t="s">
        <v>865</v>
      </c>
      <c r="B81" t="s">
        <v>820</v>
      </c>
      <c r="C81" t="s">
        <v>29</v>
      </c>
      <c r="D81" t="s">
        <v>162</v>
      </c>
      <c r="E81" s="74">
        <v>22912.55</v>
      </c>
    </row>
    <row r="82" spans="1:5" x14ac:dyDescent="0.25">
      <c r="A82" t="s">
        <v>865</v>
      </c>
      <c r="B82" t="s">
        <v>820</v>
      </c>
      <c r="C82" t="s">
        <v>30</v>
      </c>
      <c r="D82" t="s">
        <v>189</v>
      </c>
      <c r="E82" s="74">
        <v>3369</v>
      </c>
    </row>
    <row r="83" spans="1:5" x14ac:dyDescent="0.25">
      <c r="A83" t="s">
        <v>865</v>
      </c>
      <c r="B83" t="s">
        <v>820</v>
      </c>
      <c r="C83" t="s">
        <v>521</v>
      </c>
      <c r="D83" t="s">
        <v>383</v>
      </c>
      <c r="E83" s="74">
        <v>1500.58</v>
      </c>
    </row>
    <row r="84" spans="1:5" x14ac:dyDescent="0.25">
      <c r="A84" t="s">
        <v>865</v>
      </c>
      <c r="B84" t="s">
        <v>820</v>
      </c>
      <c r="C84" t="s">
        <v>33</v>
      </c>
      <c r="D84" t="s">
        <v>170</v>
      </c>
      <c r="E84" s="74">
        <v>2194.85</v>
      </c>
    </row>
    <row r="85" spans="1:5" x14ac:dyDescent="0.25">
      <c r="A85" t="s">
        <v>865</v>
      </c>
      <c r="B85" t="s">
        <v>820</v>
      </c>
      <c r="C85" t="s">
        <v>33</v>
      </c>
      <c r="D85" t="s">
        <v>173</v>
      </c>
      <c r="E85" s="74">
        <v>56.33</v>
      </c>
    </row>
    <row r="86" spans="1:5" x14ac:dyDescent="0.25">
      <c r="A86" t="s">
        <v>865</v>
      </c>
      <c r="B86" t="s">
        <v>820</v>
      </c>
      <c r="C86" t="s">
        <v>448</v>
      </c>
      <c r="D86" t="s">
        <v>240</v>
      </c>
      <c r="E86" s="74">
        <v>30.1</v>
      </c>
    </row>
    <row r="87" spans="1:5" x14ac:dyDescent="0.25">
      <c r="A87" t="s">
        <v>865</v>
      </c>
      <c r="B87" t="s">
        <v>820</v>
      </c>
      <c r="C87" t="s">
        <v>503</v>
      </c>
      <c r="D87" t="s">
        <v>618</v>
      </c>
      <c r="E87" s="74">
        <v>389.15999999999997</v>
      </c>
    </row>
    <row r="88" spans="1:5" x14ac:dyDescent="0.25">
      <c r="A88" t="s">
        <v>865</v>
      </c>
      <c r="B88" t="s">
        <v>820</v>
      </c>
      <c r="C88" t="s">
        <v>485</v>
      </c>
      <c r="D88" t="s">
        <v>428</v>
      </c>
      <c r="E88" s="74">
        <v>1.4210854715202004E-14</v>
      </c>
    </row>
    <row r="89" spans="1:5" x14ac:dyDescent="0.25">
      <c r="A89" t="s">
        <v>865</v>
      </c>
      <c r="B89" t="s">
        <v>820</v>
      </c>
      <c r="C89" t="s">
        <v>485</v>
      </c>
      <c r="D89" t="s">
        <v>430</v>
      </c>
      <c r="E89" s="74">
        <v>2.8421709430404007E-14</v>
      </c>
    </row>
    <row r="90" spans="1:5" x14ac:dyDescent="0.25">
      <c r="A90" t="s">
        <v>865</v>
      </c>
      <c r="B90" t="s">
        <v>820</v>
      </c>
      <c r="C90" t="s">
        <v>485</v>
      </c>
      <c r="D90" t="s">
        <v>427</v>
      </c>
      <c r="E90" s="74">
        <v>0</v>
      </c>
    </row>
    <row r="91" spans="1:5" x14ac:dyDescent="0.25">
      <c r="A91" t="s">
        <v>865</v>
      </c>
      <c r="B91" t="s">
        <v>820</v>
      </c>
      <c r="C91" t="s">
        <v>520</v>
      </c>
      <c r="D91" t="s">
        <v>431</v>
      </c>
      <c r="E91" s="74">
        <v>0</v>
      </c>
    </row>
    <row r="92" spans="1:5" x14ac:dyDescent="0.25">
      <c r="A92" t="s">
        <v>865</v>
      </c>
      <c r="B92" t="s">
        <v>820</v>
      </c>
      <c r="C92" t="s">
        <v>520</v>
      </c>
      <c r="D92" t="s">
        <v>432</v>
      </c>
      <c r="E92" s="74">
        <v>0</v>
      </c>
    </row>
    <row r="93" spans="1:5" x14ac:dyDescent="0.25">
      <c r="A93" t="s">
        <v>865</v>
      </c>
      <c r="B93" t="s">
        <v>820</v>
      </c>
      <c r="C93" t="s">
        <v>520</v>
      </c>
      <c r="D93" t="s">
        <v>429</v>
      </c>
      <c r="E93" s="74">
        <v>0</v>
      </c>
    </row>
    <row r="94" spans="1:5" x14ac:dyDescent="0.25">
      <c r="A94" t="s">
        <v>961</v>
      </c>
      <c r="C94"/>
      <c r="E94" s="74">
        <v>1606443.2700000005</v>
      </c>
    </row>
    <row r="95" spans="1:5" x14ac:dyDescent="0.25">
      <c r="A95" t="s">
        <v>872</v>
      </c>
      <c r="B95" t="s">
        <v>820</v>
      </c>
      <c r="C95" t="s">
        <v>222</v>
      </c>
      <c r="D95" t="s">
        <v>183</v>
      </c>
      <c r="E95" s="74">
        <v>779.85</v>
      </c>
    </row>
    <row r="96" spans="1:5" x14ac:dyDescent="0.25">
      <c r="A96" t="s">
        <v>872</v>
      </c>
      <c r="B96" t="s">
        <v>820</v>
      </c>
      <c r="C96" t="s">
        <v>222</v>
      </c>
      <c r="D96" t="s">
        <v>191</v>
      </c>
      <c r="E96" s="74">
        <v>199.33</v>
      </c>
    </row>
    <row r="97" spans="1:5" x14ac:dyDescent="0.25">
      <c r="A97" t="s">
        <v>872</v>
      </c>
      <c r="B97" t="s">
        <v>820</v>
      </c>
      <c r="C97" t="s">
        <v>222</v>
      </c>
      <c r="D97" t="s">
        <v>190</v>
      </c>
      <c r="E97" s="74">
        <v>93.1</v>
      </c>
    </row>
    <row r="98" spans="1:5" x14ac:dyDescent="0.25">
      <c r="A98" t="s">
        <v>872</v>
      </c>
      <c r="B98" t="s">
        <v>820</v>
      </c>
      <c r="C98" t="s">
        <v>10</v>
      </c>
      <c r="D98" t="s">
        <v>10</v>
      </c>
      <c r="E98" s="74">
        <v>173836.24000000002</v>
      </c>
    </row>
    <row r="99" spans="1:5" x14ac:dyDescent="0.25">
      <c r="A99" t="s">
        <v>872</v>
      </c>
      <c r="B99" t="s">
        <v>820</v>
      </c>
      <c r="C99" t="s">
        <v>9</v>
      </c>
      <c r="D99" t="s">
        <v>48</v>
      </c>
      <c r="E99" s="74">
        <v>42620.85</v>
      </c>
    </row>
    <row r="100" spans="1:5" x14ac:dyDescent="0.25">
      <c r="A100" t="s">
        <v>872</v>
      </c>
      <c r="B100" t="s">
        <v>820</v>
      </c>
      <c r="C100" t="s">
        <v>9</v>
      </c>
      <c r="D100" t="s">
        <v>49</v>
      </c>
      <c r="E100" s="74">
        <v>480194.9</v>
      </c>
    </row>
    <row r="101" spans="1:5" x14ac:dyDescent="0.25">
      <c r="A101" t="s">
        <v>872</v>
      </c>
      <c r="B101" t="s">
        <v>820</v>
      </c>
      <c r="C101" t="s">
        <v>36</v>
      </c>
      <c r="D101" t="s">
        <v>165</v>
      </c>
      <c r="E101" s="74">
        <v>13.740000000000002</v>
      </c>
    </row>
    <row r="102" spans="1:5" x14ac:dyDescent="0.25">
      <c r="A102" t="s">
        <v>872</v>
      </c>
      <c r="B102" t="s">
        <v>820</v>
      </c>
      <c r="C102" t="s">
        <v>36</v>
      </c>
      <c r="D102" t="s">
        <v>411</v>
      </c>
      <c r="E102" s="74">
        <v>21</v>
      </c>
    </row>
    <row r="103" spans="1:5" x14ac:dyDescent="0.25">
      <c r="A103" t="s">
        <v>872</v>
      </c>
      <c r="B103" t="s">
        <v>820</v>
      </c>
      <c r="C103" t="s">
        <v>36</v>
      </c>
      <c r="D103" t="s">
        <v>418</v>
      </c>
      <c r="E103" s="74">
        <v>334</v>
      </c>
    </row>
    <row r="104" spans="1:5" x14ac:dyDescent="0.25">
      <c r="A104" t="s">
        <v>872</v>
      </c>
      <c r="B104" t="s">
        <v>820</v>
      </c>
      <c r="C104" t="s">
        <v>33</v>
      </c>
      <c r="D104" t="s">
        <v>170</v>
      </c>
      <c r="E104" s="74">
        <v>716.2</v>
      </c>
    </row>
    <row r="105" spans="1:5" x14ac:dyDescent="0.25">
      <c r="A105" t="s">
        <v>872</v>
      </c>
      <c r="B105" t="s">
        <v>820</v>
      </c>
      <c r="C105" t="s">
        <v>33</v>
      </c>
      <c r="D105" t="s">
        <v>173</v>
      </c>
      <c r="E105" s="74">
        <v>295.61</v>
      </c>
    </row>
    <row r="106" spans="1:5" x14ac:dyDescent="0.25">
      <c r="A106" t="s">
        <v>962</v>
      </c>
      <c r="C106"/>
      <c r="E106" s="74">
        <v>699104.82</v>
      </c>
    </row>
    <row r="107" spans="1:5" x14ac:dyDescent="0.25">
      <c r="A107" t="s">
        <v>54</v>
      </c>
      <c r="C107"/>
      <c r="E107" s="74">
        <v>4433001.6500000022</v>
      </c>
    </row>
    <row r="108" spans="1:5" x14ac:dyDescent="0.25">
      <c r="C108"/>
      <c r="E108" s="74"/>
    </row>
    <row r="109" spans="1:5" x14ac:dyDescent="0.25">
      <c r="C109"/>
      <c r="E109" s="74"/>
    </row>
    <row r="110" spans="1:5" x14ac:dyDescent="0.25">
      <c r="C110"/>
      <c r="E110" s="74"/>
    </row>
    <row r="111" spans="1:5" x14ac:dyDescent="0.25">
      <c r="C111"/>
      <c r="E111" s="74"/>
    </row>
    <row r="112" spans="1:5" x14ac:dyDescent="0.25">
      <c r="C112"/>
      <c r="E112" s="74"/>
    </row>
    <row r="113" spans="3:5" x14ac:dyDescent="0.25">
      <c r="C113"/>
      <c r="E113" s="74"/>
    </row>
    <row r="114" spans="3:5" x14ac:dyDescent="0.25">
      <c r="C114"/>
      <c r="E114" s="74"/>
    </row>
    <row r="115" spans="3:5" x14ac:dyDescent="0.25">
      <c r="C115"/>
      <c r="E115" s="74"/>
    </row>
    <row r="116" spans="3:5" x14ac:dyDescent="0.25">
      <c r="C116"/>
      <c r="E116" s="74"/>
    </row>
    <row r="117" spans="3:5" x14ac:dyDescent="0.25">
      <c r="C117"/>
      <c r="E117" s="74"/>
    </row>
    <row r="118" spans="3:5" x14ac:dyDescent="0.25">
      <c r="C118"/>
      <c r="E118" s="74"/>
    </row>
    <row r="119" spans="3:5" x14ac:dyDescent="0.25">
      <c r="C119"/>
      <c r="E119" s="74"/>
    </row>
    <row r="120" spans="3:5" x14ac:dyDescent="0.25">
      <c r="C120"/>
      <c r="E120" s="74"/>
    </row>
    <row r="121" spans="3:5" x14ac:dyDescent="0.25">
      <c r="C121"/>
      <c r="E121" s="74"/>
    </row>
    <row r="122" spans="3:5" x14ac:dyDescent="0.25">
      <c r="C122"/>
      <c r="E122" s="74"/>
    </row>
    <row r="123" spans="3:5" x14ac:dyDescent="0.25">
      <c r="C123"/>
      <c r="E123" s="74"/>
    </row>
    <row r="124" spans="3:5" x14ac:dyDescent="0.25">
      <c r="C124"/>
      <c r="E124" s="74"/>
    </row>
    <row r="125" spans="3:5" x14ac:dyDescent="0.25">
      <c r="C125"/>
      <c r="E125" s="74"/>
    </row>
    <row r="126" spans="3:5" x14ac:dyDescent="0.25">
      <c r="C126"/>
      <c r="E126" s="74"/>
    </row>
    <row r="127" spans="3:5" x14ac:dyDescent="0.25">
      <c r="C127"/>
      <c r="E127" s="74"/>
    </row>
    <row r="128" spans="3:5" x14ac:dyDescent="0.25">
      <c r="C128"/>
      <c r="E128" s="74"/>
    </row>
    <row r="129" spans="3:5" x14ac:dyDescent="0.25">
      <c r="C129"/>
      <c r="E129" s="74"/>
    </row>
    <row r="130" spans="3:5" x14ac:dyDescent="0.25">
      <c r="C130"/>
      <c r="E130" s="74"/>
    </row>
    <row r="131" spans="3:5" x14ac:dyDescent="0.25">
      <c r="C131"/>
      <c r="E131" s="74"/>
    </row>
    <row r="132" spans="3:5" x14ac:dyDescent="0.25">
      <c r="C132"/>
      <c r="E132" s="74"/>
    </row>
    <row r="133" spans="3:5" x14ac:dyDescent="0.25">
      <c r="C133"/>
      <c r="E133" s="74"/>
    </row>
    <row r="134" spans="3:5" x14ac:dyDescent="0.25">
      <c r="C134"/>
      <c r="E134" s="74"/>
    </row>
    <row r="135" spans="3:5" x14ac:dyDescent="0.25">
      <c r="C135"/>
      <c r="E135" s="74"/>
    </row>
    <row r="136" spans="3:5" x14ac:dyDescent="0.25">
      <c r="C136"/>
      <c r="E136" s="74"/>
    </row>
    <row r="137" spans="3:5" x14ac:dyDescent="0.25">
      <c r="C137"/>
    </row>
    <row r="138" spans="3:5" x14ac:dyDescent="0.25">
      <c r="C138"/>
    </row>
    <row r="139" spans="3:5" x14ac:dyDescent="0.25">
      <c r="C139"/>
    </row>
    <row r="140" spans="3:5" x14ac:dyDescent="0.25">
      <c r="C140"/>
    </row>
    <row r="141" spans="3:5" x14ac:dyDescent="0.25">
      <c r="C141"/>
    </row>
    <row r="142" spans="3:5" x14ac:dyDescent="0.25">
      <c r="C142"/>
    </row>
    <row r="143" spans="3:5" x14ac:dyDescent="0.25">
      <c r="C143"/>
    </row>
    <row r="144" spans="3:5" x14ac:dyDescent="0.25">
      <c r="C144"/>
    </row>
    <row r="145" spans="3:3" x14ac:dyDescent="0.25">
      <c r="C145"/>
    </row>
    <row r="146" spans="3:3" x14ac:dyDescent="0.25">
      <c r="C146"/>
    </row>
    <row r="147" spans="3:3" x14ac:dyDescent="0.25">
      <c r="C147"/>
    </row>
    <row r="148" spans="3:3" x14ac:dyDescent="0.25">
      <c r="C148"/>
    </row>
    <row r="149" spans="3:3" x14ac:dyDescent="0.25">
      <c r="C149"/>
    </row>
    <row r="150" spans="3:3" x14ac:dyDescent="0.25">
      <c r="C150"/>
    </row>
    <row r="151" spans="3:3" x14ac:dyDescent="0.25">
      <c r="C151"/>
    </row>
    <row r="152" spans="3:3" x14ac:dyDescent="0.25">
      <c r="C152"/>
    </row>
    <row r="153" spans="3:3" x14ac:dyDescent="0.25">
      <c r="C153"/>
    </row>
    <row r="154" spans="3:3" x14ac:dyDescent="0.25">
      <c r="C154"/>
    </row>
    <row r="155" spans="3:3" x14ac:dyDescent="0.25">
      <c r="C155"/>
    </row>
    <row r="156" spans="3:3" x14ac:dyDescent="0.25">
      <c r="C156"/>
    </row>
    <row r="157" spans="3:3" x14ac:dyDescent="0.25">
      <c r="C157"/>
    </row>
    <row r="158" spans="3:3" x14ac:dyDescent="0.25">
      <c r="C158"/>
    </row>
    <row r="159" spans="3:3" x14ac:dyDescent="0.25">
      <c r="C159"/>
    </row>
    <row r="160" spans="3:3" x14ac:dyDescent="0.25">
      <c r="C160"/>
    </row>
    <row r="161" spans="3:3" x14ac:dyDescent="0.25">
      <c r="C161"/>
    </row>
    <row r="162" spans="3:3" x14ac:dyDescent="0.25">
      <c r="C162"/>
    </row>
    <row r="163" spans="3:3" x14ac:dyDescent="0.25">
      <c r="C163"/>
    </row>
    <row r="164" spans="3:3" x14ac:dyDescent="0.25">
      <c r="C164"/>
    </row>
    <row r="165" spans="3:3" x14ac:dyDescent="0.25">
      <c r="C165"/>
    </row>
    <row r="166" spans="3:3" x14ac:dyDescent="0.25">
      <c r="C166"/>
    </row>
    <row r="167" spans="3:3" x14ac:dyDescent="0.25">
      <c r="C167"/>
    </row>
    <row r="168" spans="3:3" x14ac:dyDescent="0.25">
      <c r="C168"/>
    </row>
    <row r="169" spans="3:3" x14ac:dyDescent="0.25">
      <c r="C169"/>
    </row>
    <row r="170" spans="3:3" x14ac:dyDescent="0.25">
      <c r="C170"/>
    </row>
    <row r="171" spans="3:3" x14ac:dyDescent="0.25">
      <c r="C171"/>
    </row>
    <row r="172" spans="3:3" x14ac:dyDescent="0.25">
      <c r="C172"/>
    </row>
    <row r="173" spans="3:3" x14ac:dyDescent="0.25">
      <c r="C173"/>
    </row>
    <row r="174" spans="3:3" x14ac:dyDescent="0.25">
      <c r="C174"/>
    </row>
    <row r="175" spans="3:3" x14ac:dyDescent="0.25">
      <c r="C175"/>
    </row>
    <row r="176" spans="3:3" x14ac:dyDescent="0.25">
      <c r="C176"/>
    </row>
    <row r="177" spans="3:3" x14ac:dyDescent="0.25">
      <c r="C177"/>
    </row>
    <row r="178" spans="3:3" x14ac:dyDescent="0.25">
      <c r="C178"/>
    </row>
    <row r="179" spans="3:3" x14ac:dyDescent="0.25">
      <c r="C179"/>
    </row>
    <row r="180" spans="3:3" x14ac:dyDescent="0.25">
      <c r="C180"/>
    </row>
    <row r="181" spans="3:3" x14ac:dyDescent="0.25">
      <c r="C181"/>
    </row>
    <row r="182" spans="3:3" x14ac:dyDescent="0.25">
      <c r="C182"/>
    </row>
    <row r="183" spans="3:3" x14ac:dyDescent="0.25">
      <c r="C183"/>
    </row>
    <row r="184" spans="3:3" x14ac:dyDescent="0.25">
      <c r="C184"/>
    </row>
    <row r="185" spans="3:3" x14ac:dyDescent="0.25">
      <c r="C185"/>
    </row>
    <row r="186" spans="3:3" x14ac:dyDescent="0.25">
      <c r="C186"/>
    </row>
    <row r="187" spans="3:3" x14ac:dyDescent="0.25">
      <c r="C18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4"/>
  <sheetViews>
    <sheetView workbookViewId="0">
      <selection activeCell="W17" sqref="W17"/>
    </sheetView>
  </sheetViews>
  <sheetFormatPr defaultColWidth="8" defaultRowHeight="15" x14ac:dyDescent="0.25"/>
  <cols>
    <col min="1" max="7" width="23.42578125" customWidth="1"/>
  </cols>
  <sheetData>
    <row r="1" spans="1:7" ht="38.25" x14ac:dyDescent="0.25">
      <c r="A1" s="61" t="s">
        <v>38</v>
      </c>
      <c r="B1" s="61" t="s">
        <v>39</v>
      </c>
      <c r="C1" s="61" t="s">
        <v>40</v>
      </c>
      <c r="D1" s="61" t="s">
        <v>41</v>
      </c>
      <c r="E1" s="61" t="s">
        <v>42</v>
      </c>
      <c r="F1" s="61" t="s">
        <v>43</v>
      </c>
      <c r="G1" s="61" t="s">
        <v>44</v>
      </c>
    </row>
    <row r="2" spans="1:7" x14ac:dyDescent="0.25">
      <c r="A2" s="1" t="s">
        <v>865</v>
      </c>
      <c r="B2" s="1" t="s">
        <v>156</v>
      </c>
      <c r="C2" s="1" t="s">
        <v>48</v>
      </c>
      <c r="D2" s="1" t="s">
        <v>46</v>
      </c>
      <c r="E2" s="1" t="s">
        <v>46</v>
      </c>
      <c r="F2" s="2">
        <v>108680</v>
      </c>
      <c r="G2" s="2">
        <v>108680</v>
      </c>
    </row>
    <row r="3" spans="1:7" x14ac:dyDescent="0.25">
      <c r="A3" s="1" t="s">
        <v>865</v>
      </c>
      <c r="B3" s="1" t="s">
        <v>156</v>
      </c>
      <c r="C3" s="1" t="s">
        <v>49</v>
      </c>
      <c r="D3" s="1" t="s">
        <v>46</v>
      </c>
      <c r="E3" s="1" t="s">
        <v>46</v>
      </c>
      <c r="F3" s="2">
        <v>1177386.72</v>
      </c>
      <c r="G3" s="2">
        <v>1177386.72</v>
      </c>
    </row>
    <row r="4" spans="1:7" ht="30" x14ac:dyDescent="0.25">
      <c r="A4" s="1" t="s">
        <v>865</v>
      </c>
      <c r="B4" s="1" t="s">
        <v>155</v>
      </c>
      <c r="C4" s="1" t="s">
        <v>10</v>
      </c>
      <c r="D4" s="1" t="s">
        <v>46</v>
      </c>
      <c r="E4" s="1" t="s">
        <v>46</v>
      </c>
      <c r="F4" s="2">
        <v>427617.5</v>
      </c>
      <c r="G4" s="2">
        <v>427617.5</v>
      </c>
    </row>
    <row r="5" spans="1:7" ht="30" x14ac:dyDescent="0.25">
      <c r="A5" s="1" t="s">
        <v>838</v>
      </c>
      <c r="B5" s="1" t="s">
        <v>156</v>
      </c>
      <c r="C5" s="1" t="s">
        <v>49</v>
      </c>
      <c r="D5" s="1" t="s">
        <v>46</v>
      </c>
      <c r="E5" s="1" t="s">
        <v>46</v>
      </c>
      <c r="F5" s="2">
        <v>560024.19999999995</v>
      </c>
      <c r="G5" s="2">
        <v>560024.19999999995</v>
      </c>
    </row>
    <row r="6" spans="1:7" ht="30" x14ac:dyDescent="0.25">
      <c r="A6" s="1" t="s">
        <v>838</v>
      </c>
      <c r="B6" s="1" t="s">
        <v>156</v>
      </c>
      <c r="C6" s="1" t="s">
        <v>50</v>
      </c>
      <c r="D6" s="1" t="s">
        <v>46</v>
      </c>
      <c r="E6" s="1" t="s">
        <v>46</v>
      </c>
      <c r="F6" s="2">
        <v>19999.919999999998</v>
      </c>
      <c r="G6" s="2">
        <v>19999.919999999998</v>
      </c>
    </row>
    <row r="7" spans="1:7" ht="30" x14ac:dyDescent="0.25">
      <c r="A7" s="1" t="s">
        <v>838</v>
      </c>
      <c r="B7" s="1" t="s">
        <v>155</v>
      </c>
      <c r="C7" s="1" t="s">
        <v>10</v>
      </c>
      <c r="D7" s="1" t="s">
        <v>46</v>
      </c>
      <c r="E7" s="1" t="s">
        <v>46</v>
      </c>
      <c r="F7" s="2">
        <v>189358.05</v>
      </c>
      <c r="G7" s="2">
        <v>189358.05</v>
      </c>
    </row>
    <row r="8" spans="1:7" ht="30" x14ac:dyDescent="0.25">
      <c r="A8" s="1" t="s">
        <v>838</v>
      </c>
      <c r="B8" s="1" t="s">
        <v>434</v>
      </c>
      <c r="C8" s="1" t="s">
        <v>396</v>
      </c>
      <c r="D8" s="1" t="s">
        <v>46</v>
      </c>
      <c r="E8" s="1" t="s">
        <v>46</v>
      </c>
      <c r="F8" s="2">
        <v>1011</v>
      </c>
      <c r="G8" s="2">
        <v>1011</v>
      </c>
    </row>
    <row r="9" spans="1:7" ht="30" x14ac:dyDescent="0.25">
      <c r="A9" s="1" t="s">
        <v>838</v>
      </c>
      <c r="B9" s="1" t="s">
        <v>434</v>
      </c>
      <c r="C9" s="1" t="s">
        <v>383</v>
      </c>
      <c r="D9" s="1" t="s">
        <v>46</v>
      </c>
      <c r="E9" s="1" t="s">
        <v>46</v>
      </c>
      <c r="F9" s="2">
        <v>1799</v>
      </c>
      <c r="G9" s="2">
        <v>1799</v>
      </c>
    </row>
    <row r="10" spans="1:7" ht="45" x14ac:dyDescent="0.25">
      <c r="A10" s="1" t="s">
        <v>838</v>
      </c>
      <c r="B10" s="1" t="s">
        <v>51</v>
      </c>
      <c r="C10" s="1" t="s">
        <v>13</v>
      </c>
      <c r="D10" s="1" t="s">
        <v>46</v>
      </c>
      <c r="E10" s="1" t="s">
        <v>46</v>
      </c>
      <c r="F10" s="2">
        <v>375</v>
      </c>
      <c r="G10" s="2">
        <v>375</v>
      </c>
    </row>
    <row r="11" spans="1:7" ht="45" x14ac:dyDescent="0.25">
      <c r="A11" s="1" t="s">
        <v>838</v>
      </c>
      <c r="B11" s="1" t="s">
        <v>51</v>
      </c>
      <c r="C11" s="1" t="s">
        <v>14</v>
      </c>
      <c r="D11" s="1" t="s">
        <v>46</v>
      </c>
      <c r="E11" s="1" t="s">
        <v>46</v>
      </c>
      <c r="F11" s="2">
        <v>1928</v>
      </c>
      <c r="G11" s="2">
        <v>1928</v>
      </c>
    </row>
    <row r="12" spans="1:7" ht="45" x14ac:dyDescent="0.25">
      <c r="A12" s="1" t="s">
        <v>838</v>
      </c>
      <c r="B12" s="1" t="s">
        <v>51</v>
      </c>
      <c r="C12" s="1" t="s">
        <v>19</v>
      </c>
      <c r="D12" s="1" t="s">
        <v>46</v>
      </c>
      <c r="E12" s="1" t="s">
        <v>46</v>
      </c>
      <c r="F12" s="2">
        <v>10350</v>
      </c>
      <c r="G12" s="2">
        <v>10350</v>
      </c>
    </row>
    <row r="13" spans="1:7" ht="45" x14ac:dyDescent="0.25">
      <c r="A13" s="1" t="s">
        <v>838</v>
      </c>
      <c r="B13" s="1" t="s">
        <v>51</v>
      </c>
      <c r="C13" s="1" t="s">
        <v>20</v>
      </c>
      <c r="D13" s="1" t="s">
        <v>46</v>
      </c>
      <c r="E13" s="1" t="s">
        <v>46</v>
      </c>
      <c r="F13" s="2">
        <v>1772</v>
      </c>
      <c r="G13" s="2">
        <v>1772</v>
      </c>
    </row>
    <row r="14" spans="1:7" ht="45" x14ac:dyDescent="0.25">
      <c r="A14" s="1" t="s">
        <v>838</v>
      </c>
      <c r="B14" s="1" t="s">
        <v>51</v>
      </c>
      <c r="C14" s="1" t="s">
        <v>23</v>
      </c>
      <c r="D14" s="1" t="s">
        <v>46</v>
      </c>
      <c r="E14" s="1" t="s">
        <v>46</v>
      </c>
      <c r="F14" s="2">
        <v>25600</v>
      </c>
      <c r="G14" s="2">
        <v>25600</v>
      </c>
    </row>
    <row r="15" spans="1:7" ht="45" x14ac:dyDescent="0.25">
      <c r="A15" s="1" t="s">
        <v>838</v>
      </c>
      <c r="B15" s="1" t="s">
        <v>51</v>
      </c>
      <c r="C15" s="1" t="s">
        <v>36</v>
      </c>
      <c r="D15" s="1" t="s">
        <v>46</v>
      </c>
      <c r="E15" s="1" t="s">
        <v>46</v>
      </c>
      <c r="F15" s="2">
        <v>33182</v>
      </c>
      <c r="G15" s="2">
        <v>33182</v>
      </c>
    </row>
    <row r="16" spans="1:7" ht="45" x14ac:dyDescent="0.25">
      <c r="A16" s="1" t="s">
        <v>838</v>
      </c>
      <c r="B16" s="1" t="s">
        <v>51</v>
      </c>
      <c r="C16" s="1" t="s">
        <v>26</v>
      </c>
      <c r="D16" s="1" t="s">
        <v>46</v>
      </c>
      <c r="E16" s="1" t="s">
        <v>46</v>
      </c>
      <c r="F16" s="2">
        <v>10246</v>
      </c>
      <c r="G16" s="2">
        <v>10246</v>
      </c>
    </row>
    <row r="17" spans="1:7" ht="45" x14ac:dyDescent="0.25">
      <c r="A17" s="1" t="s">
        <v>838</v>
      </c>
      <c r="B17" s="1" t="s">
        <v>51</v>
      </c>
      <c r="C17" s="1" t="s">
        <v>29</v>
      </c>
      <c r="D17" s="1" t="s">
        <v>46</v>
      </c>
      <c r="E17" s="1" t="s">
        <v>46</v>
      </c>
      <c r="F17" s="2">
        <v>10000</v>
      </c>
      <c r="G17" s="2">
        <v>10000</v>
      </c>
    </row>
    <row r="18" spans="1:7" ht="45" x14ac:dyDescent="0.25">
      <c r="A18" s="1" t="s">
        <v>838</v>
      </c>
      <c r="B18" s="1" t="s">
        <v>51</v>
      </c>
      <c r="C18" s="1" t="s">
        <v>30</v>
      </c>
      <c r="D18" s="1" t="s">
        <v>46</v>
      </c>
      <c r="E18" s="1" t="s">
        <v>46</v>
      </c>
      <c r="F18" s="2">
        <v>3293</v>
      </c>
      <c r="G18" s="2">
        <v>3293</v>
      </c>
    </row>
    <row r="19" spans="1:7" ht="45" x14ac:dyDescent="0.25">
      <c r="A19" s="1" t="s">
        <v>838</v>
      </c>
      <c r="B19" s="1" t="s">
        <v>51</v>
      </c>
      <c r="C19" s="1" t="s">
        <v>33</v>
      </c>
      <c r="D19" s="1" t="s">
        <v>46</v>
      </c>
      <c r="E19" s="1" t="s">
        <v>46</v>
      </c>
      <c r="F19" s="2">
        <v>10909</v>
      </c>
      <c r="G19" s="2">
        <v>10909</v>
      </c>
    </row>
    <row r="20" spans="1:7" ht="45" x14ac:dyDescent="0.25">
      <c r="A20" s="1" t="s">
        <v>838</v>
      </c>
      <c r="B20" s="1" t="s">
        <v>51</v>
      </c>
      <c r="C20" s="1" t="s">
        <v>34</v>
      </c>
      <c r="D20" s="1" t="s">
        <v>46</v>
      </c>
      <c r="E20" s="1" t="s">
        <v>46</v>
      </c>
      <c r="F20" s="2">
        <v>19487</v>
      </c>
      <c r="G20" s="2">
        <v>19487</v>
      </c>
    </row>
    <row r="21" spans="1:7" ht="45" x14ac:dyDescent="0.25">
      <c r="A21" s="1" t="s">
        <v>838</v>
      </c>
      <c r="B21" s="1" t="s">
        <v>51</v>
      </c>
      <c r="C21" s="1" t="s">
        <v>21</v>
      </c>
      <c r="D21" s="1" t="s">
        <v>21</v>
      </c>
      <c r="E21" s="1" t="s">
        <v>46</v>
      </c>
      <c r="F21" s="2">
        <v>-232977</v>
      </c>
      <c r="G21" s="2">
        <v>-232977</v>
      </c>
    </row>
    <row r="22" spans="1:7" ht="30" x14ac:dyDescent="0.25">
      <c r="A22" s="1" t="s">
        <v>872</v>
      </c>
      <c r="B22" s="1" t="s">
        <v>156</v>
      </c>
      <c r="C22" s="1" t="s">
        <v>49</v>
      </c>
      <c r="D22" s="1" t="s">
        <v>46</v>
      </c>
      <c r="E22" s="1" t="s">
        <v>46</v>
      </c>
      <c r="F22" s="2">
        <v>464240.28</v>
      </c>
      <c r="G22" s="2">
        <v>464240.28</v>
      </c>
    </row>
    <row r="23" spans="1:7" ht="30" x14ac:dyDescent="0.25">
      <c r="A23" s="1" t="s">
        <v>872</v>
      </c>
      <c r="B23" s="1" t="s">
        <v>155</v>
      </c>
      <c r="C23" s="1" t="s">
        <v>10</v>
      </c>
      <c r="D23" s="1" t="s">
        <v>46</v>
      </c>
      <c r="E23" s="1" t="s">
        <v>46</v>
      </c>
      <c r="F23" s="2">
        <v>154359.96</v>
      </c>
      <c r="G23" s="2">
        <v>154359.96</v>
      </c>
    </row>
    <row r="24" spans="1:7" ht="30" x14ac:dyDescent="0.25">
      <c r="A24" s="1" t="s">
        <v>833</v>
      </c>
      <c r="B24" s="1" t="s">
        <v>156</v>
      </c>
      <c r="C24" s="1" t="s">
        <v>49</v>
      </c>
      <c r="D24" s="1" t="s">
        <v>46</v>
      </c>
      <c r="E24" s="1" t="s">
        <v>46</v>
      </c>
      <c r="F24" s="2">
        <v>343282.2</v>
      </c>
      <c r="G24" s="2">
        <v>343282.2</v>
      </c>
    </row>
    <row r="25" spans="1:7" ht="30" x14ac:dyDescent="0.25">
      <c r="A25" s="1" t="s">
        <v>833</v>
      </c>
      <c r="B25" s="1" t="s">
        <v>156</v>
      </c>
      <c r="C25" s="1" t="s">
        <v>50</v>
      </c>
      <c r="D25" s="1" t="s">
        <v>46</v>
      </c>
      <c r="E25" s="1" t="s">
        <v>46</v>
      </c>
      <c r="F25" s="2">
        <v>3600</v>
      </c>
      <c r="G25" s="2">
        <v>3600</v>
      </c>
    </row>
    <row r="26" spans="1:7" ht="30" x14ac:dyDescent="0.25">
      <c r="A26" s="1" t="s">
        <v>833</v>
      </c>
      <c r="B26" s="1" t="s">
        <v>155</v>
      </c>
      <c r="C26" s="1" t="s">
        <v>10</v>
      </c>
      <c r="D26" s="1" t="s">
        <v>46</v>
      </c>
      <c r="E26" s="1" t="s">
        <v>46</v>
      </c>
      <c r="F26" s="2">
        <v>115338.36</v>
      </c>
      <c r="G26" s="2">
        <v>115338.36</v>
      </c>
    </row>
    <row r="27" spans="1:7" x14ac:dyDescent="0.25">
      <c r="A27" s="1" t="s">
        <v>852</v>
      </c>
      <c r="B27" s="1" t="s">
        <v>156</v>
      </c>
      <c r="C27" s="1" t="s">
        <v>49</v>
      </c>
      <c r="D27" s="1" t="s">
        <v>46</v>
      </c>
      <c r="E27" s="1" t="s">
        <v>46</v>
      </c>
      <c r="F27" s="2">
        <v>525000.24</v>
      </c>
      <c r="G27" s="2">
        <v>525000.24</v>
      </c>
    </row>
    <row r="28" spans="1:7" ht="30" x14ac:dyDescent="0.25">
      <c r="A28" s="1" t="s">
        <v>852</v>
      </c>
      <c r="B28" s="1" t="s">
        <v>156</v>
      </c>
      <c r="C28" s="1" t="s">
        <v>50</v>
      </c>
      <c r="D28" s="1" t="s">
        <v>46</v>
      </c>
      <c r="E28" s="1" t="s">
        <v>46</v>
      </c>
      <c r="F28" s="2">
        <v>3600</v>
      </c>
      <c r="G28" s="2">
        <v>3600</v>
      </c>
    </row>
    <row r="29" spans="1:7" ht="30" x14ac:dyDescent="0.25">
      <c r="A29" s="1" t="s">
        <v>852</v>
      </c>
      <c r="B29" s="1" t="s">
        <v>155</v>
      </c>
      <c r="C29" s="1" t="s">
        <v>10</v>
      </c>
      <c r="D29" s="1" t="s">
        <v>46</v>
      </c>
      <c r="E29" s="1" t="s">
        <v>46</v>
      </c>
      <c r="F29" s="2">
        <v>175759.68</v>
      </c>
      <c r="G29" s="2">
        <v>175759.68</v>
      </c>
    </row>
    <row r="30" spans="1:7" ht="45" x14ac:dyDescent="0.25">
      <c r="A30" s="1" t="s">
        <v>852</v>
      </c>
      <c r="B30" s="1" t="s">
        <v>51</v>
      </c>
      <c r="C30" s="1" t="s">
        <v>21</v>
      </c>
      <c r="D30" s="1" t="s">
        <v>21</v>
      </c>
      <c r="E30" s="1" t="s">
        <v>46</v>
      </c>
      <c r="F30" s="2">
        <v>-17999</v>
      </c>
      <c r="G30" s="2">
        <v>-17999</v>
      </c>
    </row>
    <row r="31" spans="1:7" x14ac:dyDescent="0.25">
      <c r="A31" s="1" t="s">
        <v>826</v>
      </c>
      <c r="B31" s="1" t="s">
        <v>156</v>
      </c>
      <c r="C31" s="1" t="s">
        <v>49</v>
      </c>
      <c r="D31" s="1" t="s">
        <v>46</v>
      </c>
      <c r="E31" s="1" t="s">
        <v>46</v>
      </c>
      <c r="F31" s="2">
        <v>229380.72</v>
      </c>
      <c r="G31" s="2">
        <v>229380.72</v>
      </c>
    </row>
    <row r="32" spans="1:7" x14ac:dyDescent="0.25">
      <c r="A32" s="1" t="s">
        <v>826</v>
      </c>
      <c r="B32" s="1" t="s">
        <v>156</v>
      </c>
      <c r="C32" s="1" t="s">
        <v>240</v>
      </c>
      <c r="D32" s="1" t="s">
        <v>46</v>
      </c>
      <c r="E32" s="1" t="s">
        <v>46</v>
      </c>
      <c r="F32" s="2">
        <v>27300</v>
      </c>
      <c r="G32" s="2">
        <v>27300</v>
      </c>
    </row>
    <row r="33" spans="1:7" ht="30" x14ac:dyDescent="0.25">
      <c r="A33" s="1" t="s">
        <v>826</v>
      </c>
      <c r="B33" s="1" t="s">
        <v>155</v>
      </c>
      <c r="C33" s="1" t="s">
        <v>10</v>
      </c>
      <c r="D33" s="1" t="s">
        <v>46</v>
      </c>
      <c r="E33" s="1" t="s">
        <v>46</v>
      </c>
      <c r="F33" s="2">
        <v>80569</v>
      </c>
      <c r="G33" s="2">
        <v>80569</v>
      </c>
    </row>
    <row r="34" spans="1:7" x14ac:dyDescent="0.25">
      <c r="A34" s="1" t="s">
        <v>37</v>
      </c>
      <c r="B34" s="1"/>
      <c r="C34" s="1"/>
      <c r="D34" s="1"/>
      <c r="E34" s="1"/>
      <c r="F34" s="2">
        <v>4484472.83</v>
      </c>
      <c r="G34" s="2">
        <v>4484472.83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1C64-FD3F-463D-877E-78594389A119}">
  <dimension ref="A1:AB7"/>
  <sheetViews>
    <sheetView workbookViewId="0">
      <selection activeCell="D6" sqref="D6"/>
    </sheetView>
  </sheetViews>
  <sheetFormatPr defaultColWidth="8" defaultRowHeight="12.75" x14ac:dyDescent="0.2"/>
  <cols>
    <col min="1" max="1" width="20.5703125" style="113" bestFit="1" customWidth="1"/>
    <col min="2" max="28" width="23.42578125" style="113" customWidth="1"/>
    <col min="29" max="16384" width="8" style="113"/>
  </cols>
  <sheetData>
    <row r="1" spans="1:28" ht="25.5" x14ac:dyDescent="0.2">
      <c r="J1" s="114"/>
      <c r="K1" s="115"/>
      <c r="L1" s="115"/>
      <c r="M1" s="116"/>
      <c r="N1" s="115"/>
      <c r="AB1" s="117" t="s">
        <v>1037</v>
      </c>
    </row>
    <row r="2" spans="1:28" ht="38.25" x14ac:dyDescent="0.2">
      <c r="A2" s="117" t="s">
        <v>1038</v>
      </c>
      <c r="B2" s="117" t="s">
        <v>1039</v>
      </c>
      <c r="C2" s="117" t="s">
        <v>1040</v>
      </c>
      <c r="D2" s="117" t="s">
        <v>1041</v>
      </c>
      <c r="E2" s="117" t="s">
        <v>1042</v>
      </c>
      <c r="F2" s="117" t="s">
        <v>1043</v>
      </c>
      <c r="G2" s="117" t="s">
        <v>1044</v>
      </c>
      <c r="H2" s="117" t="s">
        <v>1045</v>
      </c>
      <c r="I2" s="117" t="s">
        <v>1046</v>
      </c>
      <c r="J2" s="148" t="s">
        <v>1047</v>
      </c>
      <c r="K2" s="148" t="s">
        <v>1048</v>
      </c>
      <c r="L2" s="148" t="s">
        <v>1049</v>
      </c>
      <c r="M2" s="117" t="s">
        <v>1050</v>
      </c>
      <c r="N2" s="148" t="s">
        <v>1051</v>
      </c>
      <c r="O2" s="117" t="s">
        <v>1052</v>
      </c>
      <c r="P2" s="117" t="s">
        <v>1053</v>
      </c>
      <c r="Q2" s="117" t="s">
        <v>1054</v>
      </c>
      <c r="R2" s="117" t="s">
        <v>1055</v>
      </c>
      <c r="S2" s="118" t="s">
        <v>0</v>
      </c>
      <c r="T2" s="118" t="s">
        <v>137</v>
      </c>
      <c r="U2" s="118" t="s">
        <v>94</v>
      </c>
      <c r="V2" s="117" t="s">
        <v>96</v>
      </c>
      <c r="W2" s="117" t="s">
        <v>95</v>
      </c>
      <c r="X2" s="117" t="s">
        <v>98</v>
      </c>
      <c r="Y2" s="117" t="s">
        <v>97</v>
      </c>
      <c r="Z2" s="117" t="s">
        <v>1056</v>
      </c>
      <c r="AA2" s="118" t="s">
        <v>1057</v>
      </c>
      <c r="AB2" s="117" t="s">
        <v>1058</v>
      </c>
    </row>
    <row r="3" spans="1:28" ht="25.5" x14ac:dyDescent="0.2">
      <c r="A3" s="119" t="s">
        <v>1059</v>
      </c>
      <c r="B3" s="120" t="s">
        <v>1060</v>
      </c>
      <c r="C3" s="120" t="s">
        <v>1061</v>
      </c>
      <c r="D3" s="121">
        <v>2</v>
      </c>
      <c r="E3" s="120" t="s">
        <v>1062</v>
      </c>
      <c r="F3" s="120" t="s">
        <v>1063</v>
      </c>
      <c r="G3" s="120" t="s">
        <v>1064</v>
      </c>
      <c r="H3" s="120" t="s">
        <v>1065</v>
      </c>
      <c r="I3" s="121">
        <v>55000</v>
      </c>
      <c r="J3" s="121">
        <v>0.02</v>
      </c>
      <c r="K3" s="121">
        <f>J3*I3</f>
        <v>1100</v>
      </c>
      <c r="L3" s="121">
        <f>K3+I3</f>
        <v>56100</v>
      </c>
      <c r="M3" s="121">
        <v>0</v>
      </c>
      <c r="N3" s="121">
        <f>M3+L3</f>
        <v>56100</v>
      </c>
      <c r="O3" s="121">
        <v>100</v>
      </c>
      <c r="P3" s="122">
        <v>40957</v>
      </c>
      <c r="Q3" s="121">
        <v>0</v>
      </c>
      <c r="R3" s="122">
        <v>40957</v>
      </c>
      <c r="S3" s="120" t="s">
        <v>865</v>
      </c>
      <c r="T3" s="120" t="s">
        <v>817</v>
      </c>
      <c r="U3" s="120" t="s">
        <v>149</v>
      </c>
      <c r="V3" s="120"/>
      <c r="W3" s="120"/>
      <c r="X3" s="120"/>
      <c r="Y3" s="120"/>
      <c r="Z3" s="120"/>
      <c r="AA3" s="120" t="s">
        <v>1066</v>
      </c>
    </row>
    <row r="4" spans="1:28" ht="25.5" x14ac:dyDescent="0.2">
      <c r="A4" s="119" t="s">
        <v>1059</v>
      </c>
      <c r="B4" s="120" t="s">
        <v>1067</v>
      </c>
      <c r="C4" s="120" t="s">
        <v>1068</v>
      </c>
      <c r="D4" s="121">
        <v>2</v>
      </c>
      <c r="E4" s="120" t="s">
        <v>1069</v>
      </c>
      <c r="F4" s="120" t="s">
        <v>1063</v>
      </c>
      <c r="G4" s="120" t="s">
        <v>1064</v>
      </c>
      <c r="H4" s="120" t="s">
        <v>1070</v>
      </c>
      <c r="I4" s="121">
        <v>40000</v>
      </c>
      <c r="J4" s="121">
        <v>1.4999999999999999E-2</v>
      </c>
      <c r="K4" s="121">
        <f t="shared" ref="K4:K5" si="0">J4*I4</f>
        <v>600</v>
      </c>
      <c r="L4" s="121">
        <f t="shared" ref="L4:L5" si="1">K4+I4</f>
        <v>40600</v>
      </c>
      <c r="M4" s="121">
        <v>0</v>
      </c>
      <c r="N4" s="121">
        <f t="shared" ref="N4:N5" si="2">M4+L4</f>
        <v>40600</v>
      </c>
      <c r="O4" s="121">
        <v>100</v>
      </c>
      <c r="P4" s="122">
        <v>42096</v>
      </c>
      <c r="Q4" s="121">
        <v>0</v>
      </c>
      <c r="R4" s="122">
        <v>42096</v>
      </c>
      <c r="S4" s="120" t="s">
        <v>865</v>
      </c>
      <c r="T4" s="120" t="s">
        <v>817</v>
      </c>
      <c r="U4" s="120" t="s">
        <v>149</v>
      </c>
      <c r="V4" s="120"/>
      <c r="W4" s="120"/>
      <c r="X4" s="120"/>
      <c r="Y4" s="120"/>
      <c r="Z4" s="120"/>
      <c r="AA4" s="120" t="s">
        <v>1066</v>
      </c>
    </row>
    <row r="5" spans="1:28" ht="25.5" x14ac:dyDescent="0.2">
      <c r="A5" s="119" t="s">
        <v>1059</v>
      </c>
      <c r="B5" s="120" t="s">
        <v>1071</v>
      </c>
      <c r="C5" s="120" t="s">
        <v>1072</v>
      </c>
      <c r="D5" s="121">
        <v>2</v>
      </c>
      <c r="E5" s="120" t="s">
        <v>1073</v>
      </c>
      <c r="F5" s="120" t="s">
        <v>1063</v>
      </c>
      <c r="G5" s="120" t="s">
        <v>1064</v>
      </c>
      <c r="H5" s="120" t="s">
        <v>1074</v>
      </c>
      <c r="I5" s="121">
        <v>35000</v>
      </c>
      <c r="J5" s="121">
        <v>0.02</v>
      </c>
      <c r="K5" s="121">
        <f t="shared" si="0"/>
        <v>700</v>
      </c>
      <c r="L5" s="121">
        <f t="shared" si="1"/>
        <v>35700</v>
      </c>
      <c r="M5" s="121">
        <v>0</v>
      </c>
      <c r="N5" s="121">
        <f t="shared" si="2"/>
        <v>35700</v>
      </c>
      <c r="O5" s="121">
        <v>100</v>
      </c>
      <c r="P5" s="122">
        <v>43705</v>
      </c>
      <c r="Q5" s="121">
        <v>16.760000000000002</v>
      </c>
      <c r="R5" s="122">
        <v>43705</v>
      </c>
      <c r="S5" s="120" t="s">
        <v>826</v>
      </c>
      <c r="T5" s="120" t="s">
        <v>817</v>
      </c>
      <c r="U5" s="120" t="s">
        <v>149</v>
      </c>
      <c r="V5" s="120"/>
      <c r="W5" s="120"/>
      <c r="X5" s="120"/>
      <c r="Y5" s="120"/>
      <c r="Z5" s="120"/>
      <c r="AA5" s="120" t="s">
        <v>1075</v>
      </c>
    </row>
    <row r="7" spans="1:28" x14ac:dyDescent="0.2">
      <c r="L7" s="121"/>
      <c r="N7" s="123">
        <f>SUM(N3:N6)</f>
        <v>132400</v>
      </c>
    </row>
  </sheetData>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03"/>
  <sheetViews>
    <sheetView topLeftCell="B41" workbookViewId="0">
      <selection activeCell="W17" sqref="W17"/>
    </sheetView>
  </sheetViews>
  <sheetFormatPr defaultRowHeight="15" x14ac:dyDescent="0.25"/>
  <cols>
    <col min="1" max="1" width="51.140625" bestFit="1" customWidth="1"/>
    <col min="2" max="3" width="51.140625" style="10" customWidth="1"/>
    <col min="4" max="4" width="14.28515625" style="10" bestFit="1" customWidth="1"/>
  </cols>
  <sheetData>
    <row r="1" spans="1:4" x14ac:dyDescent="0.25">
      <c r="B1"/>
    </row>
    <row r="2" spans="1:4" x14ac:dyDescent="0.25">
      <c r="B2"/>
    </row>
    <row r="3" spans="1:4" x14ac:dyDescent="0.25">
      <c r="A3" s="7" t="s">
        <v>55</v>
      </c>
      <c r="B3" s="5"/>
      <c r="C3" s="5"/>
      <c r="D3" s="66"/>
    </row>
    <row r="4" spans="1:4" x14ac:dyDescent="0.25">
      <c r="A4" s="7" t="s">
        <v>38</v>
      </c>
      <c r="B4" s="7" t="s">
        <v>42</v>
      </c>
      <c r="C4" s="7" t="s">
        <v>40</v>
      </c>
      <c r="D4" s="66" t="s">
        <v>37</v>
      </c>
    </row>
    <row r="5" spans="1:4" x14ac:dyDescent="0.25">
      <c r="A5" s="4" t="s">
        <v>865</v>
      </c>
      <c r="B5" s="4" t="s">
        <v>46</v>
      </c>
      <c r="C5" s="4" t="s">
        <v>49</v>
      </c>
      <c r="D5" s="66">
        <v>1177386.72</v>
      </c>
    </row>
    <row r="6" spans="1:4" x14ac:dyDescent="0.25">
      <c r="A6" s="6" t="s">
        <v>865</v>
      </c>
      <c r="B6" s="6" t="s">
        <v>46</v>
      </c>
      <c r="C6" s="8" t="s">
        <v>10</v>
      </c>
      <c r="D6" s="67">
        <v>427617.5</v>
      </c>
    </row>
    <row r="7" spans="1:4" x14ac:dyDescent="0.25">
      <c r="A7" s="6" t="s">
        <v>865</v>
      </c>
      <c r="B7" s="6" t="s">
        <v>46</v>
      </c>
      <c r="C7" s="8" t="s">
        <v>48</v>
      </c>
      <c r="D7" s="67">
        <v>108680</v>
      </c>
    </row>
    <row r="8" spans="1:4" x14ac:dyDescent="0.25">
      <c r="A8" s="6" t="s">
        <v>865</v>
      </c>
      <c r="B8" s="4" t="s">
        <v>380</v>
      </c>
      <c r="C8" s="5"/>
      <c r="D8" s="66">
        <v>1713684.22</v>
      </c>
    </row>
    <row r="9" spans="1:4" x14ac:dyDescent="0.25">
      <c r="A9" s="4" t="s">
        <v>961</v>
      </c>
      <c r="B9" s="5"/>
      <c r="C9" s="5"/>
      <c r="D9" s="66">
        <v>1713684.22</v>
      </c>
    </row>
    <row r="10" spans="1:4" x14ac:dyDescent="0.25">
      <c r="A10" s="4" t="s">
        <v>838</v>
      </c>
      <c r="B10" s="4" t="s">
        <v>46</v>
      </c>
      <c r="C10" s="4" t="s">
        <v>14</v>
      </c>
      <c r="D10" s="66">
        <v>1928</v>
      </c>
    </row>
    <row r="11" spans="1:4" x14ac:dyDescent="0.25">
      <c r="A11" s="6" t="s">
        <v>838</v>
      </c>
      <c r="B11" s="6" t="s">
        <v>46</v>
      </c>
      <c r="C11" s="8" t="s">
        <v>19</v>
      </c>
      <c r="D11" s="67">
        <v>10350</v>
      </c>
    </row>
    <row r="12" spans="1:4" x14ac:dyDescent="0.25">
      <c r="A12" s="6" t="s">
        <v>838</v>
      </c>
      <c r="B12" s="6" t="s">
        <v>46</v>
      </c>
      <c r="C12" s="8" t="s">
        <v>23</v>
      </c>
      <c r="D12" s="67">
        <v>25600</v>
      </c>
    </row>
    <row r="13" spans="1:4" x14ac:dyDescent="0.25">
      <c r="A13" s="6" t="s">
        <v>838</v>
      </c>
      <c r="B13" s="6" t="s">
        <v>46</v>
      </c>
      <c r="C13" s="8" t="s">
        <v>36</v>
      </c>
      <c r="D13" s="67">
        <v>33182</v>
      </c>
    </row>
    <row r="14" spans="1:4" x14ac:dyDescent="0.25">
      <c r="A14" s="6" t="s">
        <v>838</v>
      </c>
      <c r="B14" s="6" t="s">
        <v>46</v>
      </c>
      <c r="C14" s="8" t="s">
        <v>26</v>
      </c>
      <c r="D14" s="67">
        <v>10246</v>
      </c>
    </row>
    <row r="15" spans="1:4" x14ac:dyDescent="0.25">
      <c r="A15" s="6" t="s">
        <v>838</v>
      </c>
      <c r="B15" s="6" t="s">
        <v>46</v>
      </c>
      <c r="C15" s="8" t="s">
        <v>29</v>
      </c>
      <c r="D15" s="67">
        <v>10000</v>
      </c>
    </row>
    <row r="16" spans="1:4" x14ac:dyDescent="0.25">
      <c r="A16" s="6" t="s">
        <v>838</v>
      </c>
      <c r="B16" s="6" t="s">
        <v>46</v>
      </c>
      <c r="C16" s="8" t="s">
        <v>30</v>
      </c>
      <c r="D16" s="67">
        <v>3293</v>
      </c>
    </row>
    <row r="17" spans="1:4" x14ac:dyDescent="0.25">
      <c r="A17" s="6" t="s">
        <v>838</v>
      </c>
      <c r="B17" s="6" t="s">
        <v>46</v>
      </c>
      <c r="C17" s="8" t="s">
        <v>33</v>
      </c>
      <c r="D17" s="67">
        <v>10909</v>
      </c>
    </row>
    <row r="18" spans="1:4" x14ac:dyDescent="0.25">
      <c r="A18" s="6" t="s">
        <v>838</v>
      </c>
      <c r="B18" s="6" t="s">
        <v>46</v>
      </c>
      <c r="C18" s="8" t="s">
        <v>34</v>
      </c>
      <c r="D18" s="67">
        <v>19487</v>
      </c>
    </row>
    <row r="19" spans="1:4" x14ac:dyDescent="0.25">
      <c r="A19" s="6" t="s">
        <v>838</v>
      </c>
      <c r="B19" s="6" t="s">
        <v>46</v>
      </c>
      <c r="C19" s="8" t="s">
        <v>49</v>
      </c>
      <c r="D19" s="67">
        <v>560024.19999999995</v>
      </c>
    </row>
    <row r="20" spans="1:4" x14ac:dyDescent="0.25">
      <c r="A20" s="6" t="s">
        <v>838</v>
      </c>
      <c r="B20" s="6" t="s">
        <v>46</v>
      </c>
      <c r="C20" s="8" t="s">
        <v>10</v>
      </c>
      <c r="D20" s="67">
        <v>189358.05</v>
      </c>
    </row>
    <row r="21" spans="1:4" x14ac:dyDescent="0.25">
      <c r="A21" s="6" t="s">
        <v>838</v>
      </c>
      <c r="B21" s="6" t="s">
        <v>46</v>
      </c>
      <c r="C21" s="8" t="s">
        <v>50</v>
      </c>
      <c r="D21" s="67">
        <v>19999.919999999998</v>
      </c>
    </row>
    <row r="22" spans="1:4" x14ac:dyDescent="0.25">
      <c r="A22" s="6" t="s">
        <v>838</v>
      </c>
      <c r="B22" s="6" t="s">
        <v>46</v>
      </c>
      <c r="C22" s="8" t="s">
        <v>396</v>
      </c>
      <c r="D22" s="67">
        <v>1011</v>
      </c>
    </row>
    <row r="23" spans="1:4" x14ac:dyDescent="0.25">
      <c r="A23" s="6" t="s">
        <v>838</v>
      </c>
      <c r="B23" s="6" t="s">
        <v>46</v>
      </c>
      <c r="C23" s="8" t="s">
        <v>383</v>
      </c>
      <c r="D23" s="67">
        <v>1799</v>
      </c>
    </row>
    <row r="24" spans="1:4" x14ac:dyDescent="0.25">
      <c r="A24" s="6" t="s">
        <v>838</v>
      </c>
      <c r="B24" s="6" t="s">
        <v>46</v>
      </c>
      <c r="C24" s="8" t="s">
        <v>13</v>
      </c>
      <c r="D24" s="67">
        <v>375</v>
      </c>
    </row>
    <row r="25" spans="1:4" x14ac:dyDescent="0.25">
      <c r="A25" s="6" t="s">
        <v>838</v>
      </c>
      <c r="B25" s="6" t="s">
        <v>46</v>
      </c>
      <c r="C25" s="8" t="s">
        <v>20</v>
      </c>
      <c r="D25" s="67">
        <v>1772</v>
      </c>
    </row>
    <row r="26" spans="1:4" x14ac:dyDescent="0.25">
      <c r="A26" s="6" t="s">
        <v>838</v>
      </c>
      <c r="B26" s="6" t="s">
        <v>46</v>
      </c>
      <c r="C26" s="8" t="s">
        <v>21</v>
      </c>
      <c r="D26" s="67">
        <v>-232977</v>
      </c>
    </row>
    <row r="27" spans="1:4" x14ac:dyDescent="0.25">
      <c r="A27" s="6" t="s">
        <v>838</v>
      </c>
      <c r="B27" s="4" t="s">
        <v>380</v>
      </c>
      <c r="C27" s="5"/>
      <c r="D27" s="66">
        <v>666357.17000000004</v>
      </c>
    </row>
    <row r="28" spans="1:4" x14ac:dyDescent="0.25">
      <c r="A28" s="4" t="s">
        <v>959</v>
      </c>
      <c r="B28" s="5"/>
      <c r="C28" s="5"/>
      <c r="D28" s="66">
        <v>666357.17000000004</v>
      </c>
    </row>
    <row r="29" spans="1:4" x14ac:dyDescent="0.25">
      <c r="A29" s="4" t="s">
        <v>872</v>
      </c>
      <c r="B29" s="4" t="s">
        <v>46</v>
      </c>
      <c r="C29" s="4" t="s">
        <v>49</v>
      </c>
      <c r="D29" s="66">
        <v>464240.28</v>
      </c>
    </row>
    <row r="30" spans="1:4" x14ac:dyDescent="0.25">
      <c r="A30" s="6" t="s">
        <v>872</v>
      </c>
      <c r="B30" s="6" t="s">
        <v>46</v>
      </c>
      <c r="C30" s="8" t="s">
        <v>10</v>
      </c>
      <c r="D30" s="67">
        <v>154359.96</v>
      </c>
    </row>
    <row r="31" spans="1:4" x14ac:dyDescent="0.25">
      <c r="A31" s="6" t="s">
        <v>872</v>
      </c>
      <c r="B31" s="4" t="s">
        <v>380</v>
      </c>
      <c r="C31" s="5"/>
      <c r="D31" s="66">
        <v>618600.24</v>
      </c>
    </row>
    <row r="32" spans="1:4" x14ac:dyDescent="0.25">
      <c r="A32" s="4" t="s">
        <v>962</v>
      </c>
      <c r="B32" s="5"/>
      <c r="C32" s="5"/>
      <c r="D32" s="66">
        <v>618600.24</v>
      </c>
    </row>
    <row r="33" spans="1:4" x14ac:dyDescent="0.25">
      <c r="A33" s="4" t="s">
        <v>833</v>
      </c>
      <c r="B33" s="4" t="s">
        <v>46</v>
      </c>
      <c r="C33" s="4" t="s">
        <v>49</v>
      </c>
      <c r="D33" s="66">
        <v>343282.2</v>
      </c>
    </row>
    <row r="34" spans="1:4" x14ac:dyDescent="0.25">
      <c r="A34" s="6" t="s">
        <v>833</v>
      </c>
      <c r="B34" s="6" t="s">
        <v>46</v>
      </c>
      <c r="C34" s="8" t="s">
        <v>10</v>
      </c>
      <c r="D34" s="67">
        <v>115338.36</v>
      </c>
    </row>
    <row r="35" spans="1:4" x14ac:dyDescent="0.25">
      <c r="A35" s="6" t="s">
        <v>833</v>
      </c>
      <c r="B35" s="6" t="s">
        <v>46</v>
      </c>
      <c r="C35" s="8" t="s">
        <v>50</v>
      </c>
      <c r="D35" s="67">
        <v>3600</v>
      </c>
    </row>
    <row r="36" spans="1:4" x14ac:dyDescent="0.25">
      <c r="A36" s="6" t="s">
        <v>833</v>
      </c>
      <c r="B36" s="4" t="s">
        <v>380</v>
      </c>
      <c r="C36" s="5"/>
      <c r="D36" s="66">
        <v>462220.56</v>
      </c>
    </row>
    <row r="37" spans="1:4" x14ac:dyDescent="0.25">
      <c r="A37" s="4" t="s">
        <v>958</v>
      </c>
      <c r="B37" s="5"/>
      <c r="C37" s="5"/>
      <c r="D37" s="66">
        <v>462220.56</v>
      </c>
    </row>
    <row r="38" spans="1:4" x14ac:dyDescent="0.25">
      <c r="A38" s="4" t="s">
        <v>852</v>
      </c>
      <c r="B38" s="4" t="s">
        <v>46</v>
      </c>
      <c r="C38" s="4" t="s">
        <v>49</v>
      </c>
      <c r="D38" s="66">
        <v>525000.24</v>
      </c>
    </row>
    <row r="39" spans="1:4" x14ac:dyDescent="0.25">
      <c r="A39" s="6" t="s">
        <v>852</v>
      </c>
      <c r="B39" s="6" t="s">
        <v>46</v>
      </c>
      <c r="C39" s="8" t="s">
        <v>10</v>
      </c>
      <c r="D39" s="67">
        <v>175759.68</v>
      </c>
    </row>
    <row r="40" spans="1:4" x14ac:dyDescent="0.25">
      <c r="A40" s="6" t="s">
        <v>852</v>
      </c>
      <c r="B40" s="6" t="s">
        <v>46</v>
      </c>
      <c r="C40" s="8" t="s">
        <v>50</v>
      </c>
      <c r="D40" s="67">
        <v>3600</v>
      </c>
    </row>
    <row r="41" spans="1:4" x14ac:dyDescent="0.25">
      <c r="A41" s="6" t="s">
        <v>852</v>
      </c>
      <c r="B41" s="6" t="s">
        <v>46</v>
      </c>
      <c r="C41" s="8" t="s">
        <v>21</v>
      </c>
      <c r="D41" s="67">
        <v>-17999</v>
      </c>
    </row>
    <row r="42" spans="1:4" x14ac:dyDescent="0.25">
      <c r="A42" s="6" t="s">
        <v>852</v>
      </c>
      <c r="B42" s="4" t="s">
        <v>380</v>
      </c>
      <c r="C42" s="5"/>
      <c r="D42" s="66">
        <v>686360.91999999993</v>
      </c>
    </row>
    <row r="43" spans="1:4" x14ac:dyDescent="0.25">
      <c r="A43" s="4" t="s">
        <v>960</v>
      </c>
      <c r="B43" s="5"/>
      <c r="C43" s="5"/>
      <c r="D43" s="66">
        <v>686360.91999999993</v>
      </c>
    </row>
    <row r="44" spans="1:4" x14ac:dyDescent="0.25">
      <c r="A44" s="4" t="s">
        <v>826</v>
      </c>
      <c r="B44" s="4" t="s">
        <v>46</v>
      </c>
      <c r="C44" s="4" t="s">
        <v>49</v>
      </c>
      <c r="D44" s="66">
        <v>229380.72</v>
      </c>
    </row>
    <row r="45" spans="1:4" x14ac:dyDescent="0.25">
      <c r="A45" s="6" t="s">
        <v>826</v>
      </c>
      <c r="B45" s="6" t="s">
        <v>46</v>
      </c>
      <c r="C45" s="8" t="s">
        <v>10</v>
      </c>
      <c r="D45" s="67">
        <v>80569</v>
      </c>
    </row>
    <row r="46" spans="1:4" x14ac:dyDescent="0.25">
      <c r="A46" s="6" t="s">
        <v>826</v>
      </c>
      <c r="B46" s="6" t="s">
        <v>46</v>
      </c>
      <c r="C46" s="8" t="s">
        <v>240</v>
      </c>
      <c r="D46" s="67">
        <v>27300</v>
      </c>
    </row>
    <row r="47" spans="1:4" x14ac:dyDescent="0.25">
      <c r="A47" s="6" t="s">
        <v>826</v>
      </c>
      <c r="B47" s="4" t="s">
        <v>380</v>
      </c>
      <c r="C47" s="5"/>
      <c r="D47" s="66">
        <v>337249.72</v>
      </c>
    </row>
    <row r="48" spans="1:4" x14ac:dyDescent="0.25">
      <c r="A48" s="4" t="s">
        <v>957</v>
      </c>
      <c r="B48" s="5"/>
      <c r="C48" s="5"/>
      <c r="D48" s="66">
        <v>337249.72</v>
      </c>
    </row>
    <row r="49" spans="1:4" x14ac:dyDescent="0.25">
      <c r="A49" s="9" t="s">
        <v>54</v>
      </c>
      <c r="B49" s="11"/>
      <c r="C49" s="11"/>
      <c r="D49" s="68">
        <v>4484472.83</v>
      </c>
    </row>
    <row r="50" spans="1:4" x14ac:dyDescent="0.25">
      <c r="B50"/>
      <c r="C50"/>
    </row>
    <row r="51" spans="1:4" x14ac:dyDescent="0.25">
      <c r="B51"/>
      <c r="C51"/>
    </row>
    <row r="52" spans="1:4" x14ac:dyDescent="0.25">
      <c r="B52"/>
      <c r="C52"/>
    </row>
    <row r="53" spans="1:4" x14ac:dyDescent="0.25">
      <c r="B53"/>
      <c r="C53"/>
    </row>
    <row r="54" spans="1:4" x14ac:dyDescent="0.25">
      <c r="B54"/>
      <c r="C54"/>
    </row>
    <row r="55" spans="1:4" x14ac:dyDescent="0.25">
      <c r="B55"/>
      <c r="C55"/>
    </row>
    <row r="56" spans="1:4" x14ac:dyDescent="0.25">
      <c r="B56"/>
      <c r="C56"/>
    </row>
    <row r="57" spans="1:4" x14ac:dyDescent="0.25">
      <c r="B57"/>
      <c r="C57"/>
    </row>
    <row r="58" spans="1:4" x14ac:dyDescent="0.25">
      <c r="B58"/>
      <c r="C58"/>
    </row>
    <row r="59" spans="1:4" x14ac:dyDescent="0.25">
      <c r="B59"/>
      <c r="C59"/>
    </row>
    <row r="60" spans="1:4" x14ac:dyDescent="0.25">
      <c r="B60"/>
      <c r="C60"/>
    </row>
    <row r="61" spans="1:4" x14ac:dyDescent="0.25">
      <c r="B61"/>
      <c r="C61"/>
    </row>
    <row r="62" spans="1:4" x14ac:dyDescent="0.25">
      <c r="B62"/>
      <c r="C62"/>
    </row>
    <row r="63" spans="1:4" x14ac:dyDescent="0.25">
      <c r="B63"/>
      <c r="C63"/>
    </row>
    <row r="64" spans="1:4" x14ac:dyDescent="0.25">
      <c r="B64"/>
      <c r="C64"/>
    </row>
    <row r="65" spans="2:3" x14ac:dyDescent="0.25">
      <c r="B65"/>
      <c r="C65"/>
    </row>
    <row r="66" spans="2:3" x14ac:dyDescent="0.25">
      <c r="B66"/>
      <c r="C66"/>
    </row>
    <row r="67" spans="2:3" x14ac:dyDescent="0.25">
      <c r="B67"/>
      <c r="C67"/>
    </row>
    <row r="68" spans="2:3" x14ac:dyDescent="0.25">
      <c r="B68"/>
      <c r="C68"/>
    </row>
    <row r="69" spans="2:3" x14ac:dyDescent="0.25">
      <c r="B69"/>
      <c r="C69"/>
    </row>
    <row r="70" spans="2:3" x14ac:dyDescent="0.25">
      <c r="B70"/>
      <c r="C70"/>
    </row>
    <row r="71" spans="2:3" x14ac:dyDescent="0.25">
      <c r="B71"/>
      <c r="C71"/>
    </row>
    <row r="72" spans="2:3" x14ac:dyDescent="0.25">
      <c r="B72"/>
      <c r="C72"/>
    </row>
    <row r="73" spans="2:3" x14ac:dyDescent="0.25">
      <c r="B73"/>
      <c r="C73"/>
    </row>
    <row r="74" spans="2:3" x14ac:dyDescent="0.25">
      <c r="B74"/>
      <c r="C74"/>
    </row>
    <row r="75" spans="2:3" x14ac:dyDescent="0.25">
      <c r="B75"/>
      <c r="C75"/>
    </row>
    <row r="76" spans="2:3" x14ac:dyDescent="0.25">
      <c r="B76"/>
      <c r="C76"/>
    </row>
    <row r="77" spans="2:3" x14ac:dyDescent="0.25">
      <c r="B77"/>
      <c r="C77"/>
    </row>
    <row r="78" spans="2:3" x14ac:dyDescent="0.25">
      <c r="B78"/>
    </row>
    <row r="79" spans="2:3" x14ac:dyDescent="0.25">
      <c r="B79"/>
    </row>
    <row r="80" spans="2:3"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59"/>
  <sheetViews>
    <sheetView topLeftCell="A55" workbookViewId="0">
      <selection activeCell="W17" sqref="W17"/>
    </sheetView>
  </sheetViews>
  <sheetFormatPr defaultRowHeight="15" x14ac:dyDescent="0.25"/>
  <cols>
    <col min="1" max="2" width="23.42578125" customWidth="1"/>
  </cols>
  <sheetData>
    <row r="1" spans="1:2" ht="25.5" x14ac:dyDescent="0.25">
      <c r="A1" s="19" t="s">
        <v>445</v>
      </c>
      <c r="B1" s="19" t="s">
        <v>446</v>
      </c>
    </row>
    <row r="2" spans="1:2" ht="30" x14ac:dyDescent="0.25">
      <c r="A2" s="1" t="s">
        <v>220</v>
      </c>
      <c r="B2" s="1" t="s">
        <v>447</v>
      </c>
    </row>
    <row r="3" spans="1:2" x14ac:dyDescent="0.25">
      <c r="A3" s="1" t="s">
        <v>238</v>
      </c>
      <c r="B3" s="1" t="s">
        <v>448</v>
      </c>
    </row>
    <row r="4" spans="1:2" ht="30" x14ac:dyDescent="0.25">
      <c r="A4" s="1" t="s">
        <v>239</v>
      </c>
      <c r="B4" s="1" t="s">
        <v>448</v>
      </c>
    </row>
    <row r="5" spans="1:2" x14ac:dyDescent="0.25">
      <c r="A5" s="1" t="s">
        <v>241</v>
      </c>
      <c r="B5" s="1" t="s">
        <v>448</v>
      </c>
    </row>
    <row r="6" spans="1:2" x14ac:dyDescent="0.25">
      <c r="A6" s="1" t="s">
        <v>240</v>
      </c>
      <c r="B6" s="1" t="s">
        <v>448</v>
      </c>
    </row>
    <row r="7" spans="1:2" x14ac:dyDescent="0.25">
      <c r="A7" s="1" t="s">
        <v>49</v>
      </c>
      <c r="B7" s="1" t="s">
        <v>9</v>
      </c>
    </row>
    <row r="8" spans="1:2" ht="30" x14ac:dyDescent="0.25">
      <c r="A8" s="1" t="s">
        <v>50</v>
      </c>
      <c r="B8" s="1" t="s">
        <v>9</v>
      </c>
    </row>
    <row r="9" spans="1:2" x14ac:dyDescent="0.25">
      <c r="A9" s="1" t="s">
        <v>242</v>
      </c>
      <c r="B9" s="1" t="s">
        <v>9</v>
      </c>
    </row>
    <row r="10" spans="1:2" x14ac:dyDescent="0.25">
      <c r="A10" s="1" t="s">
        <v>215</v>
      </c>
      <c r="B10" s="1" t="s">
        <v>9</v>
      </c>
    </row>
    <row r="11" spans="1:2" x14ac:dyDescent="0.25">
      <c r="A11" s="1" t="s">
        <v>48</v>
      </c>
      <c r="B11" s="1" t="s">
        <v>9</v>
      </c>
    </row>
    <row r="12" spans="1:2" ht="45" x14ac:dyDescent="0.25">
      <c r="A12" s="1" t="s">
        <v>449</v>
      </c>
      <c r="B12" s="1" t="s">
        <v>450</v>
      </c>
    </row>
    <row r="13" spans="1:2" ht="30" x14ac:dyDescent="0.25">
      <c r="A13" s="1" t="s">
        <v>451</v>
      </c>
      <c r="B13" s="1" t="s">
        <v>450</v>
      </c>
    </row>
    <row r="14" spans="1:2" ht="30" x14ac:dyDescent="0.25">
      <c r="A14" s="1" t="s">
        <v>409</v>
      </c>
      <c r="B14" s="1" t="s">
        <v>214</v>
      </c>
    </row>
    <row r="15" spans="1:2" x14ac:dyDescent="0.25">
      <c r="A15" s="1" t="s">
        <v>452</v>
      </c>
      <c r="B15" s="1" t="s">
        <v>453</v>
      </c>
    </row>
    <row r="16" spans="1:2" ht="30" x14ac:dyDescent="0.25">
      <c r="A16" s="1" t="s">
        <v>454</v>
      </c>
      <c r="B16" s="1" t="s">
        <v>36</v>
      </c>
    </row>
    <row r="17" spans="1:2" ht="30" x14ac:dyDescent="0.25">
      <c r="A17" s="1" t="s">
        <v>179</v>
      </c>
      <c r="B17" s="1" t="s">
        <v>23</v>
      </c>
    </row>
    <row r="18" spans="1:2" x14ac:dyDescent="0.25">
      <c r="A18" s="1" t="s">
        <v>384</v>
      </c>
      <c r="B18" s="1" t="s">
        <v>14</v>
      </c>
    </row>
    <row r="19" spans="1:2" ht="30" x14ac:dyDescent="0.25">
      <c r="A19" s="1" t="s">
        <v>455</v>
      </c>
      <c r="B19" s="1" t="s">
        <v>15</v>
      </c>
    </row>
    <row r="20" spans="1:2" ht="30" x14ac:dyDescent="0.25">
      <c r="A20" s="1" t="s">
        <v>456</v>
      </c>
      <c r="B20" s="1" t="s">
        <v>36</v>
      </c>
    </row>
    <row r="21" spans="1:2" x14ac:dyDescent="0.25">
      <c r="A21" s="1" t="s">
        <v>438</v>
      </c>
      <c r="B21" s="1" t="s">
        <v>29</v>
      </c>
    </row>
    <row r="22" spans="1:2" x14ac:dyDescent="0.25">
      <c r="A22" s="1" t="s">
        <v>457</v>
      </c>
      <c r="B22" s="1" t="s">
        <v>29</v>
      </c>
    </row>
    <row r="23" spans="1:2" x14ac:dyDescent="0.25">
      <c r="A23" s="1" t="s">
        <v>458</v>
      </c>
      <c r="B23" s="1" t="s">
        <v>33</v>
      </c>
    </row>
    <row r="24" spans="1:2" x14ac:dyDescent="0.25">
      <c r="A24" s="1" t="s">
        <v>16</v>
      </c>
      <c r="B24" s="1" t="s">
        <v>16</v>
      </c>
    </row>
    <row r="25" spans="1:2" x14ac:dyDescent="0.25">
      <c r="A25" s="1" t="s">
        <v>407</v>
      </c>
      <c r="B25" s="1" t="s">
        <v>16</v>
      </c>
    </row>
    <row r="26" spans="1:2" x14ac:dyDescent="0.25">
      <c r="A26" s="1" t="s">
        <v>17</v>
      </c>
      <c r="B26" s="1" t="s">
        <v>17</v>
      </c>
    </row>
    <row r="27" spans="1:2" ht="30" x14ac:dyDescent="0.25">
      <c r="A27" s="1" t="s">
        <v>392</v>
      </c>
      <c r="B27" s="1" t="s">
        <v>24</v>
      </c>
    </row>
    <row r="28" spans="1:2" x14ac:dyDescent="0.25">
      <c r="A28" s="1" t="s">
        <v>459</v>
      </c>
      <c r="B28" s="1" t="s">
        <v>460</v>
      </c>
    </row>
    <row r="29" spans="1:2" ht="30" x14ac:dyDescent="0.25">
      <c r="A29" s="1" t="s">
        <v>461</v>
      </c>
      <c r="B29" s="1" t="s">
        <v>461</v>
      </c>
    </row>
    <row r="30" spans="1:2" ht="30" x14ac:dyDescent="0.25">
      <c r="A30" s="1" t="s">
        <v>462</v>
      </c>
      <c r="B30" s="1" t="s">
        <v>463</v>
      </c>
    </row>
    <row r="31" spans="1:2" ht="30" x14ac:dyDescent="0.25">
      <c r="A31" s="1" t="s">
        <v>464</v>
      </c>
      <c r="B31" s="1" t="s">
        <v>15</v>
      </c>
    </row>
    <row r="32" spans="1:2" x14ac:dyDescent="0.25">
      <c r="A32" s="1" t="s">
        <v>19</v>
      </c>
      <c r="B32" s="1" t="s">
        <v>19</v>
      </c>
    </row>
    <row r="33" spans="1:2" x14ac:dyDescent="0.25">
      <c r="A33" s="1" t="s">
        <v>465</v>
      </c>
      <c r="B33" s="1" t="s">
        <v>466</v>
      </c>
    </row>
    <row r="34" spans="1:2" x14ac:dyDescent="0.25">
      <c r="A34" s="1" t="s">
        <v>467</v>
      </c>
      <c r="B34" s="1" t="s">
        <v>468</v>
      </c>
    </row>
    <row r="35" spans="1:2" ht="30" x14ac:dyDescent="0.25">
      <c r="A35" s="1" t="s">
        <v>469</v>
      </c>
      <c r="B35" s="1" t="s">
        <v>463</v>
      </c>
    </row>
    <row r="36" spans="1:2" ht="30" x14ac:dyDescent="0.25">
      <c r="A36" s="1" t="s">
        <v>470</v>
      </c>
      <c r="B36" s="1" t="s">
        <v>15</v>
      </c>
    </row>
    <row r="37" spans="1:2" ht="30" x14ac:dyDescent="0.25">
      <c r="A37" s="1" t="s">
        <v>471</v>
      </c>
      <c r="B37" s="1" t="s">
        <v>15</v>
      </c>
    </row>
    <row r="38" spans="1:2" ht="30" x14ac:dyDescent="0.25">
      <c r="A38" s="1" t="s">
        <v>208</v>
      </c>
      <c r="B38" s="1" t="s">
        <v>34</v>
      </c>
    </row>
    <row r="39" spans="1:2" ht="30" x14ac:dyDescent="0.25">
      <c r="A39" s="1" t="s">
        <v>418</v>
      </c>
      <c r="B39" s="1" t="s">
        <v>36</v>
      </c>
    </row>
    <row r="40" spans="1:2" ht="30" x14ac:dyDescent="0.25">
      <c r="A40" s="1" t="s">
        <v>472</v>
      </c>
      <c r="B40" s="1" t="s">
        <v>36</v>
      </c>
    </row>
    <row r="41" spans="1:2" x14ac:dyDescent="0.25">
      <c r="A41" s="1" t="s">
        <v>473</v>
      </c>
      <c r="B41" s="1" t="s">
        <v>29</v>
      </c>
    </row>
    <row r="42" spans="1:2" ht="30" x14ac:dyDescent="0.25">
      <c r="A42" s="1" t="s">
        <v>474</v>
      </c>
      <c r="B42" s="1" t="s">
        <v>33</v>
      </c>
    </row>
    <row r="43" spans="1:2" ht="30" x14ac:dyDescent="0.25">
      <c r="A43" s="1" t="s">
        <v>475</v>
      </c>
      <c r="B43" s="1" t="s">
        <v>36</v>
      </c>
    </row>
    <row r="44" spans="1:2" ht="30" x14ac:dyDescent="0.25">
      <c r="A44" s="1" t="s">
        <v>389</v>
      </c>
      <c r="B44" s="1" t="s">
        <v>20</v>
      </c>
    </row>
    <row r="45" spans="1:2" ht="45" x14ac:dyDescent="0.25">
      <c r="A45" s="1" t="s">
        <v>394</v>
      </c>
      <c r="B45" s="1" t="s">
        <v>19</v>
      </c>
    </row>
    <row r="46" spans="1:2" x14ac:dyDescent="0.25">
      <c r="A46" s="1" t="s">
        <v>476</v>
      </c>
      <c r="B46" s="1" t="s">
        <v>453</v>
      </c>
    </row>
    <row r="47" spans="1:2" ht="30" x14ac:dyDescent="0.25">
      <c r="A47" s="1" t="s">
        <v>477</v>
      </c>
      <c r="B47" s="1" t="s">
        <v>478</v>
      </c>
    </row>
    <row r="48" spans="1:2" ht="30" x14ac:dyDescent="0.25">
      <c r="A48" s="1" t="s">
        <v>479</v>
      </c>
      <c r="B48" s="1" t="s">
        <v>463</v>
      </c>
    </row>
    <row r="49" spans="1:2" ht="30" x14ac:dyDescent="0.25">
      <c r="A49" s="1" t="s">
        <v>480</v>
      </c>
      <c r="B49" s="1" t="s">
        <v>15</v>
      </c>
    </row>
    <row r="50" spans="1:2" ht="30" x14ac:dyDescent="0.25">
      <c r="A50" s="1" t="s">
        <v>202</v>
      </c>
      <c r="B50" s="1" t="s">
        <v>36</v>
      </c>
    </row>
    <row r="51" spans="1:2" ht="30" x14ac:dyDescent="0.25">
      <c r="A51" s="1" t="s">
        <v>481</v>
      </c>
      <c r="B51" s="1" t="s">
        <v>463</v>
      </c>
    </row>
    <row r="52" spans="1:2" ht="30" x14ac:dyDescent="0.25">
      <c r="A52" s="1" t="s">
        <v>482</v>
      </c>
      <c r="B52" s="1" t="s">
        <v>15</v>
      </c>
    </row>
    <row r="53" spans="1:2" ht="45" x14ac:dyDescent="0.25">
      <c r="A53" s="1" t="s">
        <v>419</v>
      </c>
      <c r="B53" s="1" t="s">
        <v>214</v>
      </c>
    </row>
    <row r="54" spans="1:2" ht="30" x14ac:dyDescent="0.25">
      <c r="A54" s="1" t="s">
        <v>483</v>
      </c>
      <c r="B54" s="1" t="s">
        <v>36</v>
      </c>
    </row>
    <row r="55" spans="1:2" x14ac:dyDescent="0.25">
      <c r="A55" s="1" t="s">
        <v>484</v>
      </c>
      <c r="B55" s="1" t="s">
        <v>485</v>
      </c>
    </row>
    <row r="56" spans="1:2" ht="30" x14ac:dyDescent="0.25">
      <c r="A56" s="1" t="s">
        <v>486</v>
      </c>
      <c r="B56" s="1" t="s">
        <v>10</v>
      </c>
    </row>
    <row r="57" spans="1:2" ht="30" x14ac:dyDescent="0.25">
      <c r="A57" s="1" t="s">
        <v>487</v>
      </c>
      <c r="B57" s="1" t="s">
        <v>10</v>
      </c>
    </row>
    <row r="58" spans="1:2" x14ac:dyDescent="0.25">
      <c r="A58" s="1" t="s">
        <v>488</v>
      </c>
      <c r="B58" s="1" t="s">
        <v>468</v>
      </c>
    </row>
    <row r="59" spans="1:2" x14ac:dyDescent="0.25">
      <c r="A59" s="1" t="s">
        <v>437</v>
      </c>
      <c r="B59" s="1" t="s">
        <v>489</v>
      </c>
    </row>
    <row r="60" spans="1:2" x14ac:dyDescent="0.25">
      <c r="A60" s="1" t="s">
        <v>490</v>
      </c>
      <c r="B60" s="1" t="s">
        <v>453</v>
      </c>
    </row>
    <row r="61" spans="1:2" ht="30" x14ac:dyDescent="0.25">
      <c r="A61" s="1" t="s">
        <v>491</v>
      </c>
      <c r="B61" s="1" t="s">
        <v>463</v>
      </c>
    </row>
    <row r="62" spans="1:2" ht="30" x14ac:dyDescent="0.25">
      <c r="A62" s="1" t="s">
        <v>492</v>
      </c>
      <c r="B62" s="1" t="s">
        <v>15</v>
      </c>
    </row>
    <row r="63" spans="1:2" x14ac:dyDescent="0.25">
      <c r="A63" s="1" t="s">
        <v>443</v>
      </c>
      <c r="B63" s="1" t="s">
        <v>20</v>
      </c>
    </row>
    <row r="64" spans="1:2" x14ac:dyDescent="0.25">
      <c r="A64" s="1" t="s">
        <v>493</v>
      </c>
      <c r="B64" s="1" t="s">
        <v>19</v>
      </c>
    </row>
    <row r="65" spans="1:2" ht="30" x14ac:dyDescent="0.25">
      <c r="A65" s="1" t="s">
        <v>494</v>
      </c>
      <c r="B65" s="1" t="s">
        <v>15</v>
      </c>
    </row>
    <row r="66" spans="1:2" x14ac:dyDescent="0.25">
      <c r="A66" s="1" t="s">
        <v>495</v>
      </c>
      <c r="B66" s="1" t="s">
        <v>24</v>
      </c>
    </row>
    <row r="67" spans="1:2" ht="60" x14ac:dyDescent="0.25">
      <c r="A67" s="1" t="s">
        <v>496</v>
      </c>
      <c r="B67" s="1" t="s">
        <v>32</v>
      </c>
    </row>
    <row r="68" spans="1:2" ht="30" x14ac:dyDescent="0.25">
      <c r="A68" s="1" t="s">
        <v>387</v>
      </c>
      <c r="B68" s="1" t="s">
        <v>466</v>
      </c>
    </row>
    <row r="69" spans="1:2" x14ac:dyDescent="0.25">
      <c r="A69" s="1" t="s">
        <v>412</v>
      </c>
      <c r="B69" s="1" t="s">
        <v>29</v>
      </c>
    </row>
    <row r="70" spans="1:2" x14ac:dyDescent="0.25">
      <c r="A70" s="1" t="s">
        <v>497</v>
      </c>
      <c r="B70" s="1" t="s">
        <v>29</v>
      </c>
    </row>
    <row r="71" spans="1:2" ht="30" x14ac:dyDescent="0.25">
      <c r="A71" s="1" t="s">
        <v>422</v>
      </c>
      <c r="B71" s="1" t="s">
        <v>33</v>
      </c>
    </row>
    <row r="72" spans="1:2" x14ac:dyDescent="0.25">
      <c r="A72" s="1" t="s">
        <v>498</v>
      </c>
      <c r="B72" s="1" t="s">
        <v>453</v>
      </c>
    </row>
    <row r="73" spans="1:2" ht="30" x14ac:dyDescent="0.25">
      <c r="A73" s="1" t="s">
        <v>499</v>
      </c>
      <c r="B73" s="1" t="s">
        <v>463</v>
      </c>
    </row>
    <row r="74" spans="1:2" ht="30" x14ac:dyDescent="0.25">
      <c r="A74" s="1" t="s">
        <v>500</v>
      </c>
      <c r="B74" s="1" t="s">
        <v>15</v>
      </c>
    </row>
    <row r="75" spans="1:2" x14ac:dyDescent="0.25">
      <c r="A75" s="1" t="s">
        <v>501</v>
      </c>
      <c r="B75" s="1" t="s">
        <v>29</v>
      </c>
    </row>
    <row r="76" spans="1:2" x14ac:dyDescent="0.25">
      <c r="A76" s="1" t="s">
        <v>502</v>
      </c>
      <c r="B76" s="1" t="s">
        <v>503</v>
      </c>
    </row>
    <row r="77" spans="1:2" x14ac:dyDescent="0.25">
      <c r="A77" s="1" t="s">
        <v>504</v>
      </c>
      <c r="B77" s="1" t="s">
        <v>29</v>
      </c>
    </row>
    <row r="78" spans="1:2" ht="30" x14ac:dyDescent="0.25">
      <c r="A78" s="1" t="s">
        <v>405</v>
      </c>
      <c r="B78" s="1" t="s">
        <v>36</v>
      </c>
    </row>
    <row r="79" spans="1:2" ht="30" x14ac:dyDescent="0.25">
      <c r="A79" s="1" t="s">
        <v>197</v>
      </c>
      <c r="B79" s="1" t="s">
        <v>36</v>
      </c>
    </row>
    <row r="80" spans="1:2" x14ac:dyDescent="0.25">
      <c r="A80" s="1" t="s">
        <v>505</v>
      </c>
      <c r="B80" s="1" t="s">
        <v>466</v>
      </c>
    </row>
    <row r="81" spans="1:2" ht="30" x14ac:dyDescent="0.25">
      <c r="A81" s="1" t="s">
        <v>402</v>
      </c>
      <c r="B81" s="1" t="s">
        <v>36</v>
      </c>
    </row>
    <row r="82" spans="1:2" x14ac:dyDescent="0.25">
      <c r="A82" s="1" t="s">
        <v>506</v>
      </c>
      <c r="B82" s="1" t="s">
        <v>460</v>
      </c>
    </row>
    <row r="83" spans="1:2" x14ac:dyDescent="0.25">
      <c r="A83" s="1" t="s">
        <v>507</v>
      </c>
      <c r="B83" s="1" t="s">
        <v>29</v>
      </c>
    </row>
    <row r="84" spans="1:2" ht="30" x14ac:dyDescent="0.25">
      <c r="A84" s="1" t="s">
        <v>508</v>
      </c>
      <c r="B84" s="1" t="s">
        <v>36</v>
      </c>
    </row>
    <row r="85" spans="1:2" ht="30" x14ac:dyDescent="0.25">
      <c r="A85" s="1" t="s">
        <v>509</v>
      </c>
      <c r="B85" s="1" t="s">
        <v>36</v>
      </c>
    </row>
    <row r="86" spans="1:2" ht="30" x14ac:dyDescent="0.25">
      <c r="A86" s="1" t="s">
        <v>399</v>
      </c>
      <c r="B86" s="1" t="s">
        <v>36</v>
      </c>
    </row>
    <row r="87" spans="1:2" ht="30" x14ac:dyDescent="0.25">
      <c r="A87" s="1" t="s">
        <v>510</v>
      </c>
      <c r="B87" s="1" t="s">
        <v>463</v>
      </c>
    </row>
    <row r="88" spans="1:2" ht="30" x14ac:dyDescent="0.25">
      <c r="A88" s="1" t="s">
        <v>511</v>
      </c>
      <c r="B88" s="1" t="s">
        <v>15</v>
      </c>
    </row>
    <row r="89" spans="1:2" ht="30" x14ac:dyDescent="0.25">
      <c r="A89" s="1" t="s">
        <v>512</v>
      </c>
      <c r="B89" s="1" t="s">
        <v>15</v>
      </c>
    </row>
    <row r="90" spans="1:2" ht="30" x14ac:dyDescent="0.25">
      <c r="A90" s="1" t="s">
        <v>513</v>
      </c>
      <c r="B90" s="1" t="s">
        <v>514</v>
      </c>
    </row>
    <row r="91" spans="1:2" x14ac:dyDescent="0.25">
      <c r="A91" s="1" t="s">
        <v>515</v>
      </c>
      <c r="B91" s="1" t="s">
        <v>29</v>
      </c>
    </row>
    <row r="92" spans="1:2" ht="30" x14ac:dyDescent="0.25">
      <c r="A92" s="1" t="s">
        <v>516</v>
      </c>
      <c r="B92" s="1" t="s">
        <v>36</v>
      </c>
    </row>
    <row r="93" spans="1:2" ht="30" x14ac:dyDescent="0.25">
      <c r="A93" s="1" t="s">
        <v>517</v>
      </c>
      <c r="B93" s="1" t="s">
        <v>450</v>
      </c>
    </row>
    <row r="94" spans="1:2" ht="30" x14ac:dyDescent="0.25">
      <c r="A94" s="1" t="s">
        <v>518</v>
      </c>
      <c r="B94" s="1" t="s">
        <v>450</v>
      </c>
    </row>
    <row r="95" spans="1:2" ht="45" x14ac:dyDescent="0.25">
      <c r="A95" s="1" t="s">
        <v>177</v>
      </c>
      <c r="B95" s="1" t="s">
        <v>214</v>
      </c>
    </row>
    <row r="96" spans="1:2" x14ac:dyDescent="0.25">
      <c r="A96" s="1" t="s">
        <v>182</v>
      </c>
      <c r="B96" s="1" t="s">
        <v>214</v>
      </c>
    </row>
    <row r="97" spans="1:2" x14ac:dyDescent="0.25">
      <c r="A97" s="1" t="s">
        <v>400</v>
      </c>
      <c r="B97" s="1" t="s">
        <v>214</v>
      </c>
    </row>
    <row r="98" spans="1:2" x14ac:dyDescent="0.25">
      <c r="A98" s="1" t="s">
        <v>519</v>
      </c>
      <c r="B98" s="1" t="s">
        <v>519</v>
      </c>
    </row>
    <row r="99" spans="1:2" ht="30" x14ac:dyDescent="0.25">
      <c r="A99" s="1" t="s">
        <v>216</v>
      </c>
      <c r="B99" s="1" t="s">
        <v>447</v>
      </c>
    </row>
    <row r="100" spans="1:2" ht="30" x14ac:dyDescent="0.25">
      <c r="A100" s="1" t="s">
        <v>47</v>
      </c>
      <c r="B100" s="1" t="s">
        <v>9</v>
      </c>
    </row>
    <row r="101" spans="1:2" ht="30" x14ac:dyDescent="0.25">
      <c r="A101" s="1" t="s">
        <v>248</v>
      </c>
      <c r="B101" s="1" t="s">
        <v>447</v>
      </c>
    </row>
    <row r="102" spans="1:2" x14ac:dyDescent="0.25">
      <c r="A102" s="1" t="s">
        <v>431</v>
      </c>
      <c r="B102" s="1" t="s">
        <v>520</v>
      </c>
    </row>
    <row r="103" spans="1:2" x14ac:dyDescent="0.25">
      <c r="A103" s="1" t="s">
        <v>383</v>
      </c>
      <c r="B103" s="1" t="s">
        <v>521</v>
      </c>
    </row>
    <row r="104" spans="1:2" x14ac:dyDescent="0.25">
      <c r="A104" s="1" t="s">
        <v>439</v>
      </c>
      <c r="B104" s="1" t="s">
        <v>521</v>
      </c>
    </row>
    <row r="105" spans="1:2" x14ac:dyDescent="0.25">
      <c r="A105" s="1" t="s">
        <v>396</v>
      </c>
      <c r="B105" s="1" t="s">
        <v>521</v>
      </c>
    </row>
    <row r="106" spans="1:2" ht="30" x14ac:dyDescent="0.25">
      <c r="A106" s="1" t="s">
        <v>391</v>
      </c>
      <c r="B106" s="1" t="s">
        <v>521</v>
      </c>
    </row>
    <row r="107" spans="1:2" ht="30" x14ac:dyDescent="0.25">
      <c r="A107" s="1" t="s">
        <v>522</v>
      </c>
      <c r="B107" s="1" t="s">
        <v>521</v>
      </c>
    </row>
    <row r="108" spans="1:2" ht="30" x14ac:dyDescent="0.25">
      <c r="A108" s="1" t="s">
        <v>388</v>
      </c>
      <c r="B108" s="1" t="s">
        <v>282</v>
      </c>
    </row>
    <row r="109" spans="1:2" x14ac:dyDescent="0.25">
      <c r="A109" s="1" t="s">
        <v>183</v>
      </c>
      <c r="B109" s="1" t="s">
        <v>222</v>
      </c>
    </row>
    <row r="110" spans="1:2" x14ac:dyDescent="0.25">
      <c r="A110" s="1" t="s">
        <v>421</v>
      </c>
      <c r="B110" s="1" t="s">
        <v>283</v>
      </c>
    </row>
    <row r="111" spans="1:2" ht="30" x14ac:dyDescent="0.25">
      <c r="A111" s="1" t="s">
        <v>411</v>
      </c>
      <c r="B111" s="1" t="s">
        <v>36</v>
      </c>
    </row>
    <row r="112" spans="1:2" ht="30" x14ac:dyDescent="0.25">
      <c r="A112" s="1" t="s">
        <v>165</v>
      </c>
      <c r="B112" s="1" t="s">
        <v>36</v>
      </c>
    </row>
    <row r="113" spans="1:2" ht="30" x14ac:dyDescent="0.25">
      <c r="A113" s="1" t="s">
        <v>523</v>
      </c>
      <c r="B113" s="1" t="s">
        <v>23</v>
      </c>
    </row>
    <row r="114" spans="1:2" ht="30" x14ac:dyDescent="0.25">
      <c r="A114" s="1" t="s">
        <v>524</v>
      </c>
      <c r="B114" s="1" t="s">
        <v>36</v>
      </c>
    </row>
    <row r="115" spans="1:2" x14ac:dyDescent="0.25">
      <c r="A115" s="1" t="s">
        <v>489</v>
      </c>
      <c r="B115" s="1" t="s">
        <v>33</v>
      </c>
    </row>
    <row r="116" spans="1:2" x14ac:dyDescent="0.25">
      <c r="A116" s="1" t="s">
        <v>525</v>
      </c>
      <c r="B116" s="1" t="s">
        <v>20</v>
      </c>
    </row>
    <row r="117" spans="1:2" x14ac:dyDescent="0.25">
      <c r="A117" s="1" t="s">
        <v>526</v>
      </c>
      <c r="B117" s="1" t="s">
        <v>466</v>
      </c>
    </row>
    <row r="118" spans="1:2" ht="30" x14ac:dyDescent="0.25">
      <c r="A118" s="1" t="s">
        <v>527</v>
      </c>
      <c r="B118" s="1" t="s">
        <v>36</v>
      </c>
    </row>
    <row r="119" spans="1:2" ht="30" x14ac:dyDescent="0.25">
      <c r="A119" s="1" t="s">
        <v>528</v>
      </c>
      <c r="B119" s="1" t="s">
        <v>463</v>
      </c>
    </row>
    <row r="120" spans="1:2" ht="30" x14ac:dyDescent="0.25">
      <c r="A120" s="1" t="s">
        <v>529</v>
      </c>
      <c r="B120" s="1" t="s">
        <v>478</v>
      </c>
    </row>
    <row r="121" spans="1:2" x14ac:dyDescent="0.25">
      <c r="A121" s="1" t="s">
        <v>191</v>
      </c>
      <c r="B121" s="1" t="s">
        <v>222</v>
      </c>
    </row>
    <row r="122" spans="1:2" x14ac:dyDescent="0.25">
      <c r="A122" s="1" t="s">
        <v>424</v>
      </c>
      <c r="B122" s="1" t="s">
        <v>283</v>
      </c>
    </row>
    <row r="123" spans="1:2" ht="30" x14ac:dyDescent="0.25">
      <c r="A123" s="1" t="s">
        <v>530</v>
      </c>
      <c r="B123" s="1" t="s">
        <v>531</v>
      </c>
    </row>
    <row r="124" spans="1:2" ht="30" x14ac:dyDescent="0.25">
      <c r="A124" s="1" t="s">
        <v>532</v>
      </c>
      <c r="B124" s="1" t="s">
        <v>466</v>
      </c>
    </row>
    <row r="125" spans="1:2" x14ac:dyDescent="0.25">
      <c r="A125" s="1" t="s">
        <v>533</v>
      </c>
      <c r="B125" s="1" t="s">
        <v>29</v>
      </c>
    </row>
    <row r="126" spans="1:2" ht="30" x14ac:dyDescent="0.25">
      <c r="A126" s="1" t="s">
        <v>534</v>
      </c>
      <c r="B126" s="1" t="s">
        <v>36</v>
      </c>
    </row>
    <row r="127" spans="1:2" ht="30" x14ac:dyDescent="0.25">
      <c r="A127" s="1" t="s">
        <v>535</v>
      </c>
      <c r="B127" s="1" t="s">
        <v>463</v>
      </c>
    </row>
    <row r="128" spans="1:2" ht="30" x14ac:dyDescent="0.25">
      <c r="A128" s="1" t="s">
        <v>536</v>
      </c>
      <c r="B128" s="1" t="s">
        <v>478</v>
      </c>
    </row>
    <row r="129" spans="1:2" ht="30" x14ac:dyDescent="0.25">
      <c r="A129" s="1" t="s">
        <v>537</v>
      </c>
      <c r="B129" s="1" t="s">
        <v>538</v>
      </c>
    </row>
    <row r="130" spans="1:2" x14ac:dyDescent="0.25">
      <c r="A130" s="1" t="s">
        <v>539</v>
      </c>
      <c r="B130" s="1" t="s">
        <v>539</v>
      </c>
    </row>
    <row r="131" spans="1:2" ht="30" x14ac:dyDescent="0.25">
      <c r="A131" s="1" t="s">
        <v>540</v>
      </c>
      <c r="B131" s="1" t="s">
        <v>540</v>
      </c>
    </row>
    <row r="132" spans="1:2" ht="30" x14ac:dyDescent="0.25">
      <c r="A132" s="1" t="s">
        <v>541</v>
      </c>
      <c r="B132" s="1" t="s">
        <v>541</v>
      </c>
    </row>
    <row r="133" spans="1:2" ht="30" x14ac:dyDescent="0.25">
      <c r="A133" s="1" t="s">
        <v>150</v>
      </c>
      <c r="B133" s="1" t="s">
        <v>24</v>
      </c>
    </row>
    <row r="134" spans="1:2" ht="30" x14ac:dyDescent="0.25">
      <c r="A134" s="1" t="s">
        <v>204</v>
      </c>
      <c r="B134" s="1" t="s">
        <v>23</v>
      </c>
    </row>
    <row r="135" spans="1:2" x14ac:dyDescent="0.25">
      <c r="A135" s="1" t="s">
        <v>170</v>
      </c>
      <c r="B135" s="1" t="s">
        <v>33</v>
      </c>
    </row>
    <row r="136" spans="1:2" x14ac:dyDescent="0.25">
      <c r="A136" s="1" t="s">
        <v>542</v>
      </c>
      <c r="B136" s="1" t="s">
        <v>29</v>
      </c>
    </row>
    <row r="137" spans="1:2" ht="30" x14ac:dyDescent="0.25">
      <c r="A137" s="1" t="s">
        <v>425</v>
      </c>
      <c r="B137" s="1" t="s">
        <v>36</v>
      </c>
    </row>
    <row r="138" spans="1:2" ht="30" x14ac:dyDescent="0.25">
      <c r="A138" s="1" t="s">
        <v>398</v>
      </c>
      <c r="B138" s="1" t="s">
        <v>23</v>
      </c>
    </row>
    <row r="139" spans="1:2" ht="30" x14ac:dyDescent="0.25">
      <c r="A139" s="1" t="s">
        <v>543</v>
      </c>
      <c r="B139" s="1" t="s">
        <v>32</v>
      </c>
    </row>
    <row r="140" spans="1:2" ht="30" x14ac:dyDescent="0.25">
      <c r="A140" s="1" t="s">
        <v>544</v>
      </c>
      <c r="B140" s="1" t="s">
        <v>463</v>
      </c>
    </row>
    <row r="141" spans="1:2" ht="30" x14ac:dyDescent="0.25">
      <c r="A141" s="1" t="s">
        <v>420</v>
      </c>
      <c r="B141" s="1" t="s">
        <v>32</v>
      </c>
    </row>
    <row r="142" spans="1:2" x14ac:dyDescent="0.25">
      <c r="A142" s="1" t="s">
        <v>167</v>
      </c>
      <c r="B142" s="1" t="s">
        <v>26</v>
      </c>
    </row>
    <row r="143" spans="1:2" x14ac:dyDescent="0.25">
      <c r="A143" s="1" t="s">
        <v>545</v>
      </c>
      <c r="B143" s="1" t="s">
        <v>546</v>
      </c>
    </row>
    <row r="144" spans="1:2" ht="30" x14ac:dyDescent="0.25">
      <c r="A144" s="1" t="s">
        <v>547</v>
      </c>
      <c r="B144" s="1" t="s">
        <v>36</v>
      </c>
    </row>
    <row r="145" spans="1:2" ht="30" x14ac:dyDescent="0.25">
      <c r="A145" s="1" t="s">
        <v>548</v>
      </c>
      <c r="B145" s="1" t="s">
        <v>463</v>
      </c>
    </row>
    <row r="146" spans="1:2" ht="30" x14ac:dyDescent="0.25">
      <c r="A146" s="1" t="s">
        <v>549</v>
      </c>
      <c r="B146" s="1" t="s">
        <v>15</v>
      </c>
    </row>
    <row r="147" spans="1:2" x14ac:dyDescent="0.25">
      <c r="A147" s="1" t="s">
        <v>550</v>
      </c>
      <c r="B147" s="1" t="s">
        <v>489</v>
      </c>
    </row>
    <row r="148" spans="1:2" ht="30" x14ac:dyDescent="0.25">
      <c r="A148" s="1" t="s">
        <v>551</v>
      </c>
      <c r="B148" s="1" t="s">
        <v>23</v>
      </c>
    </row>
    <row r="149" spans="1:2" ht="45" x14ac:dyDescent="0.25">
      <c r="A149" s="1" t="s">
        <v>552</v>
      </c>
      <c r="B149" s="1" t="s">
        <v>15</v>
      </c>
    </row>
    <row r="150" spans="1:2" ht="30" x14ac:dyDescent="0.25">
      <c r="A150" s="1" t="s">
        <v>553</v>
      </c>
      <c r="B150" s="1" t="s">
        <v>463</v>
      </c>
    </row>
    <row r="151" spans="1:2" ht="30" x14ac:dyDescent="0.25">
      <c r="A151" s="1" t="s">
        <v>410</v>
      </c>
      <c r="B151" s="1" t="s">
        <v>36</v>
      </c>
    </row>
    <row r="152" spans="1:2" ht="30" x14ac:dyDescent="0.25">
      <c r="A152" s="1" t="s">
        <v>554</v>
      </c>
      <c r="B152" s="1" t="s">
        <v>31</v>
      </c>
    </row>
    <row r="153" spans="1:2" ht="30" x14ac:dyDescent="0.25">
      <c r="A153" s="1" t="s">
        <v>555</v>
      </c>
      <c r="B153" s="1" t="s">
        <v>36</v>
      </c>
    </row>
    <row r="154" spans="1:2" ht="30" x14ac:dyDescent="0.25">
      <c r="A154" s="1" t="s">
        <v>556</v>
      </c>
      <c r="B154" s="1" t="s">
        <v>557</v>
      </c>
    </row>
    <row r="155" spans="1:2" ht="30" x14ac:dyDescent="0.25">
      <c r="A155" s="1" t="s">
        <v>558</v>
      </c>
      <c r="B155" s="1" t="s">
        <v>36</v>
      </c>
    </row>
    <row r="156" spans="1:2" ht="30" x14ac:dyDescent="0.25">
      <c r="A156" s="1" t="s">
        <v>415</v>
      </c>
      <c r="B156" s="1" t="s">
        <v>19</v>
      </c>
    </row>
    <row r="157" spans="1:2" ht="30" x14ac:dyDescent="0.25">
      <c r="A157" s="1" t="s">
        <v>559</v>
      </c>
      <c r="B157" s="1" t="s">
        <v>33</v>
      </c>
    </row>
    <row r="158" spans="1:2" x14ac:dyDescent="0.25">
      <c r="A158" s="1" t="s">
        <v>560</v>
      </c>
      <c r="B158" s="1" t="s">
        <v>561</v>
      </c>
    </row>
    <row r="159" spans="1:2" ht="30" x14ac:dyDescent="0.25">
      <c r="A159" s="1" t="s">
        <v>562</v>
      </c>
      <c r="B159" s="1" t="s">
        <v>478</v>
      </c>
    </row>
    <row r="160" spans="1:2" ht="30" x14ac:dyDescent="0.25">
      <c r="A160" s="1" t="s">
        <v>563</v>
      </c>
      <c r="B160" s="1" t="s">
        <v>478</v>
      </c>
    </row>
    <row r="161" spans="1:2" ht="30" x14ac:dyDescent="0.25">
      <c r="A161" s="1" t="s">
        <v>564</v>
      </c>
      <c r="B161" s="1" t="s">
        <v>463</v>
      </c>
    </row>
    <row r="162" spans="1:2" ht="30" x14ac:dyDescent="0.25">
      <c r="A162" s="1" t="s">
        <v>565</v>
      </c>
      <c r="B162" s="1" t="s">
        <v>15</v>
      </c>
    </row>
    <row r="163" spans="1:2" ht="30" x14ac:dyDescent="0.25">
      <c r="A163" s="1" t="s">
        <v>566</v>
      </c>
      <c r="B163" s="1" t="s">
        <v>463</v>
      </c>
    </row>
    <row r="164" spans="1:2" ht="30" x14ac:dyDescent="0.25">
      <c r="A164" s="1" t="s">
        <v>567</v>
      </c>
      <c r="B164" s="1" t="s">
        <v>15</v>
      </c>
    </row>
    <row r="165" spans="1:2" x14ac:dyDescent="0.25">
      <c r="A165" s="1" t="s">
        <v>382</v>
      </c>
      <c r="B165" s="1" t="s">
        <v>14</v>
      </c>
    </row>
    <row r="166" spans="1:2" x14ac:dyDescent="0.25">
      <c r="A166" s="1" t="s">
        <v>162</v>
      </c>
      <c r="B166" s="1" t="s">
        <v>29</v>
      </c>
    </row>
    <row r="167" spans="1:2" x14ac:dyDescent="0.25">
      <c r="A167" s="1" t="s">
        <v>27</v>
      </c>
      <c r="B167" s="1" t="s">
        <v>27</v>
      </c>
    </row>
    <row r="168" spans="1:2" ht="30" x14ac:dyDescent="0.25">
      <c r="A168" s="1" t="s">
        <v>568</v>
      </c>
      <c r="B168" s="1" t="s">
        <v>466</v>
      </c>
    </row>
    <row r="169" spans="1:2" ht="30" x14ac:dyDescent="0.25">
      <c r="A169" s="1" t="s">
        <v>442</v>
      </c>
      <c r="B169" s="1" t="s">
        <v>36</v>
      </c>
    </row>
    <row r="170" spans="1:2" ht="30" x14ac:dyDescent="0.25">
      <c r="A170" s="1" t="s">
        <v>569</v>
      </c>
      <c r="B170" s="1" t="s">
        <v>463</v>
      </c>
    </row>
    <row r="171" spans="1:2" x14ac:dyDescent="0.25">
      <c r="A171" s="1" t="s">
        <v>570</v>
      </c>
      <c r="B171" s="1" t="s">
        <v>29</v>
      </c>
    </row>
    <row r="172" spans="1:2" x14ac:dyDescent="0.25">
      <c r="A172" s="1" t="s">
        <v>571</v>
      </c>
      <c r="B172" s="1" t="s">
        <v>30</v>
      </c>
    </row>
    <row r="173" spans="1:2" ht="30" x14ac:dyDescent="0.25">
      <c r="A173" s="1" t="s">
        <v>395</v>
      </c>
      <c r="B173" s="1" t="s">
        <v>30</v>
      </c>
    </row>
    <row r="174" spans="1:2" x14ac:dyDescent="0.25">
      <c r="A174" s="1" t="s">
        <v>433</v>
      </c>
      <c r="B174" s="1" t="s">
        <v>30</v>
      </c>
    </row>
    <row r="175" spans="1:2" x14ac:dyDescent="0.25">
      <c r="A175" s="1" t="s">
        <v>435</v>
      </c>
      <c r="B175" s="1" t="s">
        <v>30</v>
      </c>
    </row>
    <row r="176" spans="1:2" x14ac:dyDescent="0.25">
      <c r="A176" s="1" t="s">
        <v>189</v>
      </c>
      <c r="B176" s="1" t="s">
        <v>30</v>
      </c>
    </row>
    <row r="177" spans="1:2" x14ac:dyDescent="0.25">
      <c r="A177" s="1" t="s">
        <v>572</v>
      </c>
      <c r="B177" s="1" t="s">
        <v>30</v>
      </c>
    </row>
    <row r="178" spans="1:2" x14ac:dyDescent="0.25">
      <c r="A178" s="1" t="s">
        <v>573</v>
      </c>
      <c r="B178" s="1" t="s">
        <v>30</v>
      </c>
    </row>
    <row r="179" spans="1:2" ht="30" x14ac:dyDescent="0.25">
      <c r="A179" s="1" t="s">
        <v>574</v>
      </c>
      <c r="B179" s="1" t="s">
        <v>30</v>
      </c>
    </row>
    <row r="180" spans="1:2" ht="30" x14ac:dyDescent="0.25">
      <c r="A180" s="1" t="s">
        <v>575</v>
      </c>
      <c r="B180" s="1" t="s">
        <v>30</v>
      </c>
    </row>
    <row r="181" spans="1:2" ht="30" x14ac:dyDescent="0.25">
      <c r="A181" s="1" t="s">
        <v>576</v>
      </c>
      <c r="B181" s="1" t="s">
        <v>20</v>
      </c>
    </row>
    <row r="182" spans="1:2" ht="30" x14ac:dyDescent="0.25">
      <c r="A182" s="1" t="s">
        <v>577</v>
      </c>
      <c r="B182" s="1" t="s">
        <v>20</v>
      </c>
    </row>
    <row r="183" spans="1:2" ht="30" x14ac:dyDescent="0.25">
      <c r="A183" s="1" t="s">
        <v>578</v>
      </c>
      <c r="B183" s="1" t="s">
        <v>20</v>
      </c>
    </row>
    <row r="184" spans="1:2" ht="30" x14ac:dyDescent="0.25">
      <c r="A184" s="1" t="s">
        <v>579</v>
      </c>
      <c r="B184" s="1" t="s">
        <v>20</v>
      </c>
    </row>
    <row r="185" spans="1:2" ht="30" x14ac:dyDescent="0.25">
      <c r="A185" s="1" t="s">
        <v>580</v>
      </c>
      <c r="B185" s="1" t="s">
        <v>31</v>
      </c>
    </row>
    <row r="186" spans="1:2" ht="30" x14ac:dyDescent="0.25">
      <c r="A186" s="1" t="s">
        <v>581</v>
      </c>
      <c r="B186" s="1" t="s">
        <v>23</v>
      </c>
    </row>
    <row r="187" spans="1:2" ht="30" x14ac:dyDescent="0.25">
      <c r="A187" s="1" t="s">
        <v>582</v>
      </c>
      <c r="B187" s="1" t="s">
        <v>463</v>
      </c>
    </row>
    <row r="188" spans="1:2" ht="30" x14ac:dyDescent="0.25">
      <c r="A188" s="1" t="s">
        <v>583</v>
      </c>
      <c r="B188" s="1" t="s">
        <v>15</v>
      </c>
    </row>
    <row r="189" spans="1:2" ht="30" x14ac:dyDescent="0.25">
      <c r="A189" s="1" t="s">
        <v>584</v>
      </c>
      <c r="B189" s="1" t="s">
        <v>32</v>
      </c>
    </row>
    <row r="190" spans="1:2" ht="30" x14ac:dyDescent="0.25">
      <c r="A190" s="1" t="s">
        <v>585</v>
      </c>
      <c r="B190" s="1" t="s">
        <v>463</v>
      </c>
    </row>
    <row r="191" spans="1:2" ht="30" x14ac:dyDescent="0.25">
      <c r="A191" s="1" t="s">
        <v>586</v>
      </c>
      <c r="B191" s="1" t="s">
        <v>463</v>
      </c>
    </row>
    <row r="192" spans="1:2" ht="30" x14ac:dyDescent="0.25">
      <c r="A192" s="1" t="s">
        <v>587</v>
      </c>
      <c r="B192" s="1" t="s">
        <v>15</v>
      </c>
    </row>
    <row r="193" spans="1:2" ht="30" x14ac:dyDescent="0.25">
      <c r="A193" s="1" t="s">
        <v>588</v>
      </c>
      <c r="B193" s="1" t="s">
        <v>36</v>
      </c>
    </row>
    <row r="194" spans="1:2" ht="30" x14ac:dyDescent="0.25">
      <c r="A194" s="1" t="s">
        <v>589</v>
      </c>
      <c r="B194" s="1" t="s">
        <v>36</v>
      </c>
    </row>
    <row r="195" spans="1:2" ht="45" x14ac:dyDescent="0.25">
      <c r="A195" s="1" t="s">
        <v>199</v>
      </c>
      <c r="B195" s="1" t="s">
        <v>222</v>
      </c>
    </row>
    <row r="196" spans="1:2" ht="45" x14ac:dyDescent="0.25">
      <c r="A196" s="1" t="s">
        <v>417</v>
      </c>
      <c r="B196" s="1" t="s">
        <v>283</v>
      </c>
    </row>
    <row r="197" spans="1:2" x14ac:dyDescent="0.25">
      <c r="A197" s="1" t="s">
        <v>590</v>
      </c>
      <c r="B197" s="1" t="s">
        <v>20</v>
      </c>
    </row>
    <row r="198" spans="1:2" ht="30" x14ac:dyDescent="0.25">
      <c r="A198" s="1" t="s">
        <v>591</v>
      </c>
      <c r="B198" s="1" t="s">
        <v>15</v>
      </c>
    </row>
    <row r="199" spans="1:2" ht="30" x14ac:dyDescent="0.25">
      <c r="A199" s="1" t="s">
        <v>243</v>
      </c>
      <c r="B199" s="1" t="s">
        <v>557</v>
      </c>
    </row>
    <row r="200" spans="1:2" x14ac:dyDescent="0.25">
      <c r="A200" s="1" t="s">
        <v>252</v>
      </c>
      <c r="B200" s="1" t="s">
        <v>252</v>
      </c>
    </row>
    <row r="201" spans="1:2" x14ac:dyDescent="0.25">
      <c r="A201" s="1" t="s">
        <v>253</v>
      </c>
      <c r="B201" s="1" t="s">
        <v>252</v>
      </c>
    </row>
    <row r="202" spans="1:2" x14ac:dyDescent="0.25">
      <c r="A202" s="1" t="s">
        <v>592</v>
      </c>
      <c r="B202" s="1" t="s">
        <v>593</v>
      </c>
    </row>
    <row r="203" spans="1:2" ht="30" x14ac:dyDescent="0.25">
      <c r="A203" s="1" t="s">
        <v>594</v>
      </c>
      <c r="B203" s="1" t="s">
        <v>593</v>
      </c>
    </row>
    <row r="204" spans="1:2" x14ac:dyDescent="0.25">
      <c r="A204" s="1" t="s">
        <v>595</v>
      </c>
      <c r="B204" s="1" t="s">
        <v>596</v>
      </c>
    </row>
    <row r="205" spans="1:2" x14ac:dyDescent="0.25">
      <c r="A205" s="1" t="s">
        <v>597</v>
      </c>
      <c r="B205" s="1" t="s">
        <v>596</v>
      </c>
    </row>
    <row r="206" spans="1:2" x14ac:dyDescent="0.25">
      <c r="A206" s="1" t="s">
        <v>598</v>
      </c>
      <c r="B206" s="1" t="s">
        <v>596</v>
      </c>
    </row>
    <row r="207" spans="1:2" x14ac:dyDescent="0.25">
      <c r="A207" s="1" t="s">
        <v>599</v>
      </c>
      <c r="B207" s="1" t="s">
        <v>596</v>
      </c>
    </row>
    <row r="208" spans="1:2" ht="30" x14ac:dyDescent="0.25">
      <c r="A208" s="1" t="s">
        <v>600</v>
      </c>
      <c r="B208" s="1" t="s">
        <v>596</v>
      </c>
    </row>
    <row r="209" spans="1:2" ht="30" x14ac:dyDescent="0.25">
      <c r="A209" s="1" t="s">
        <v>601</v>
      </c>
      <c r="B209" s="1" t="s">
        <v>15</v>
      </c>
    </row>
    <row r="210" spans="1:2" x14ac:dyDescent="0.25">
      <c r="A210" s="1" t="s">
        <v>602</v>
      </c>
      <c r="B210" s="1" t="s">
        <v>468</v>
      </c>
    </row>
    <row r="211" spans="1:2" ht="30" x14ac:dyDescent="0.25">
      <c r="A211" s="1" t="s">
        <v>603</v>
      </c>
      <c r="B211" s="1" t="s">
        <v>36</v>
      </c>
    </row>
    <row r="212" spans="1:2" ht="30" x14ac:dyDescent="0.25">
      <c r="A212" s="1" t="s">
        <v>423</v>
      </c>
      <c r="B212" s="1" t="s">
        <v>36</v>
      </c>
    </row>
    <row r="213" spans="1:2" ht="30" x14ac:dyDescent="0.25">
      <c r="A213" s="1" t="s">
        <v>604</v>
      </c>
      <c r="B213" s="1" t="s">
        <v>36</v>
      </c>
    </row>
    <row r="214" spans="1:2" ht="30" x14ac:dyDescent="0.25">
      <c r="A214" s="1" t="s">
        <v>605</v>
      </c>
      <c r="B214" s="1" t="s">
        <v>605</v>
      </c>
    </row>
    <row r="215" spans="1:2" ht="30" x14ac:dyDescent="0.25">
      <c r="A215" s="1" t="s">
        <v>606</v>
      </c>
      <c r="B215" s="1" t="s">
        <v>36</v>
      </c>
    </row>
    <row r="216" spans="1:2" ht="30" x14ac:dyDescent="0.25">
      <c r="A216" s="1" t="s">
        <v>607</v>
      </c>
      <c r="B216" s="1" t="s">
        <v>36</v>
      </c>
    </row>
    <row r="217" spans="1:2" ht="30" x14ac:dyDescent="0.25">
      <c r="A217" s="1" t="s">
        <v>608</v>
      </c>
      <c r="B217" s="1" t="s">
        <v>36</v>
      </c>
    </row>
    <row r="218" spans="1:2" x14ac:dyDescent="0.25">
      <c r="A218" s="1" t="s">
        <v>609</v>
      </c>
      <c r="B218" s="1" t="s">
        <v>24</v>
      </c>
    </row>
    <row r="219" spans="1:2" x14ac:dyDescent="0.25">
      <c r="A219" s="1" t="s">
        <v>610</v>
      </c>
      <c r="B219" s="1" t="s">
        <v>468</v>
      </c>
    </row>
    <row r="220" spans="1:2" x14ac:dyDescent="0.25">
      <c r="A220" s="1" t="s">
        <v>611</v>
      </c>
      <c r="B220" s="1" t="s">
        <v>29</v>
      </c>
    </row>
    <row r="221" spans="1:2" x14ac:dyDescent="0.25">
      <c r="A221" s="1" t="s">
        <v>612</v>
      </c>
      <c r="B221" s="1" t="s">
        <v>468</v>
      </c>
    </row>
    <row r="222" spans="1:2" ht="30" x14ac:dyDescent="0.25">
      <c r="A222" s="1" t="s">
        <v>613</v>
      </c>
      <c r="B222" s="1" t="s">
        <v>463</v>
      </c>
    </row>
    <row r="223" spans="1:2" ht="30" x14ac:dyDescent="0.25">
      <c r="A223" s="1" t="s">
        <v>614</v>
      </c>
      <c r="B223" s="1" t="s">
        <v>15</v>
      </c>
    </row>
    <row r="224" spans="1:2" x14ac:dyDescent="0.25">
      <c r="A224" s="1" t="s">
        <v>615</v>
      </c>
      <c r="B224" s="1" t="s">
        <v>222</v>
      </c>
    </row>
    <row r="225" spans="1:2" x14ac:dyDescent="0.25">
      <c r="A225" s="1" t="s">
        <v>616</v>
      </c>
      <c r="B225" s="1" t="s">
        <v>283</v>
      </c>
    </row>
    <row r="226" spans="1:2" x14ac:dyDescent="0.25">
      <c r="A226" s="1" t="s">
        <v>617</v>
      </c>
      <c r="B226" s="1" t="s">
        <v>617</v>
      </c>
    </row>
    <row r="227" spans="1:2" x14ac:dyDescent="0.25">
      <c r="A227" s="1" t="s">
        <v>390</v>
      </c>
      <c r="B227" s="1" t="s">
        <v>29</v>
      </c>
    </row>
    <row r="228" spans="1:2" ht="30" x14ac:dyDescent="0.25">
      <c r="A228" s="1" t="s">
        <v>404</v>
      </c>
      <c r="B228" s="1" t="s">
        <v>13</v>
      </c>
    </row>
    <row r="229" spans="1:2" ht="30" x14ac:dyDescent="0.25">
      <c r="A229" s="1" t="s">
        <v>385</v>
      </c>
      <c r="B229" s="1" t="s">
        <v>13</v>
      </c>
    </row>
    <row r="230" spans="1:2" ht="30" x14ac:dyDescent="0.25">
      <c r="A230" s="1" t="s">
        <v>393</v>
      </c>
      <c r="B230" s="1" t="s">
        <v>13</v>
      </c>
    </row>
    <row r="231" spans="1:2" x14ac:dyDescent="0.25">
      <c r="A231" s="1" t="s">
        <v>618</v>
      </c>
      <c r="B231" s="1" t="s">
        <v>503</v>
      </c>
    </row>
    <row r="232" spans="1:2" ht="30" x14ac:dyDescent="0.25">
      <c r="A232" s="1" t="s">
        <v>403</v>
      </c>
      <c r="B232" s="1" t="s">
        <v>33</v>
      </c>
    </row>
    <row r="233" spans="1:2" ht="30" x14ac:dyDescent="0.25">
      <c r="A233" s="1" t="s">
        <v>619</v>
      </c>
      <c r="B233" s="1" t="s">
        <v>33</v>
      </c>
    </row>
    <row r="234" spans="1:2" ht="30" x14ac:dyDescent="0.25">
      <c r="A234" s="1" t="s">
        <v>158</v>
      </c>
      <c r="B234" s="1" t="s">
        <v>36</v>
      </c>
    </row>
    <row r="235" spans="1:2" x14ac:dyDescent="0.25">
      <c r="A235" s="1" t="s">
        <v>620</v>
      </c>
      <c r="B235" s="1" t="s">
        <v>14</v>
      </c>
    </row>
    <row r="236" spans="1:2" x14ac:dyDescent="0.25">
      <c r="A236" s="1" t="s">
        <v>621</v>
      </c>
      <c r="B236" s="1" t="s">
        <v>14</v>
      </c>
    </row>
    <row r="237" spans="1:2" ht="30" x14ac:dyDescent="0.25">
      <c r="A237" s="1" t="s">
        <v>436</v>
      </c>
      <c r="B237" s="1" t="s">
        <v>14</v>
      </c>
    </row>
    <row r="238" spans="1:2" ht="30" x14ac:dyDescent="0.25">
      <c r="A238" s="1" t="s">
        <v>622</v>
      </c>
      <c r="B238" s="1" t="s">
        <v>24</v>
      </c>
    </row>
    <row r="239" spans="1:2" x14ac:dyDescent="0.25">
      <c r="A239" s="1" t="s">
        <v>623</v>
      </c>
      <c r="B239" s="1" t="s">
        <v>24</v>
      </c>
    </row>
    <row r="240" spans="1:2" ht="30" x14ac:dyDescent="0.25">
      <c r="A240" s="1" t="s">
        <v>624</v>
      </c>
      <c r="B240" s="1" t="s">
        <v>33</v>
      </c>
    </row>
    <row r="241" spans="1:2" x14ac:dyDescent="0.25">
      <c r="A241" s="1" t="s">
        <v>190</v>
      </c>
      <c r="B241" s="1" t="s">
        <v>222</v>
      </c>
    </row>
    <row r="242" spans="1:2" ht="30" x14ac:dyDescent="0.25">
      <c r="A242" s="1" t="s">
        <v>625</v>
      </c>
      <c r="B242" s="1" t="s">
        <v>23</v>
      </c>
    </row>
    <row r="243" spans="1:2" x14ac:dyDescent="0.25">
      <c r="A243" s="1" t="s">
        <v>416</v>
      </c>
      <c r="B243" s="1" t="s">
        <v>283</v>
      </c>
    </row>
    <row r="244" spans="1:2" x14ac:dyDescent="0.25">
      <c r="A244" s="1" t="s">
        <v>626</v>
      </c>
      <c r="B244" s="1" t="s">
        <v>466</v>
      </c>
    </row>
    <row r="245" spans="1:2" ht="30" x14ac:dyDescent="0.25">
      <c r="A245" s="1" t="s">
        <v>627</v>
      </c>
      <c r="B245" s="1" t="s">
        <v>32</v>
      </c>
    </row>
    <row r="246" spans="1:2" x14ac:dyDescent="0.25">
      <c r="A246" s="1" t="s">
        <v>195</v>
      </c>
      <c r="B246" s="1" t="s">
        <v>222</v>
      </c>
    </row>
    <row r="247" spans="1:2" x14ac:dyDescent="0.25">
      <c r="A247" s="1" t="s">
        <v>401</v>
      </c>
      <c r="B247" s="1" t="s">
        <v>283</v>
      </c>
    </row>
    <row r="248" spans="1:2" ht="30" x14ac:dyDescent="0.25">
      <c r="A248" s="1" t="s">
        <v>628</v>
      </c>
      <c r="B248" s="1" t="s">
        <v>463</v>
      </c>
    </row>
    <row r="249" spans="1:2" ht="30" x14ac:dyDescent="0.25">
      <c r="A249" s="1" t="s">
        <v>629</v>
      </c>
      <c r="B249" s="1" t="s">
        <v>15</v>
      </c>
    </row>
    <row r="250" spans="1:2" x14ac:dyDescent="0.25">
      <c r="A250" s="1" t="s">
        <v>386</v>
      </c>
      <c r="B250" s="1" t="s">
        <v>31</v>
      </c>
    </row>
    <row r="251" spans="1:2" ht="30" x14ac:dyDescent="0.25">
      <c r="A251" s="1" t="s">
        <v>630</v>
      </c>
      <c r="B251" s="1" t="s">
        <v>32</v>
      </c>
    </row>
    <row r="252" spans="1:2" ht="45" x14ac:dyDescent="0.25">
      <c r="A252" s="1" t="s">
        <v>397</v>
      </c>
      <c r="B252" s="1" t="s">
        <v>32</v>
      </c>
    </row>
    <row r="253" spans="1:2" ht="30" x14ac:dyDescent="0.25">
      <c r="A253" s="1" t="s">
        <v>631</v>
      </c>
      <c r="B253" s="1" t="s">
        <v>31</v>
      </c>
    </row>
    <row r="254" spans="1:2" ht="30" x14ac:dyDescent="0.25">
      <c r="A254" s="1" t="s">
        <v>632</v>
      </c>
      <c r="B254" s="1" t="s">
        <v>32</v>
      </c>
    </row>
    <row r="255" spans="1:2" ht="30" x14ac:dyDescent="0.25">
      <c r="A255" s="1" t="s">
        <v>633</v>
      </c>
      <c r="B255" s="1" t="s">
        <v>36</v>
      </c>
    </row>
    <row r="256" spans="1:2" ht="30" x14ac:dyDescent="0.25">
      <c r="A256" s="1" t="s">
        <v>406</v>
      </c>
      <c r="B256" s="1" t="s">
        <v>36</v>
      </c>
    </row>
    <row r="257" spans="1:2" ht="30" x14ac:dyDescent="0.25">
      <c r="A257" s="1" t="s">
        <v>634</v>
      </c>
      <c r="B257" s="1" t="s">
        <v>463</v>
      </c>
    </row>
    <row r="258" spans="1:2" x14ac:dyDescent="0.25">
      <c r="A258" s="1" t="s">
        <v>441</v>
      </c>
      <c r="B258" s="1" t="s">
        <v>20</v>
      </c>
    </row>
    <row r="259" spans="1:2" x14ac:dyDescent="0.25">
      <c r="A259" s="1" t="s">
        <v>635</v>
      </c>
      <c r="B259" s="1" t="s">
        <v>514</v>
      </c>
    </row>
    <row r="260" spans="1:2" x14ac:dyDescent="0.25">
      <c r="A260" s="1" t="s">
        <v>636</v>
      </c>
      <c r="B260" s="1" t="s">
        <v>514</v>
      </c>
    </row>
    <row r="261" spans="1:2" x14ac:dyDescent="0.25">
      <c r="A261" s="1" t="s">
        <v>637</v>
      </c>
      <c r="B261" s="1" t="s">
        <v>468</v>
      </c>
    </row>
    <row r="262" spans="1:2" ht="45" x14ac:dyDescent="0.25">
      <c r="A262" s="1" t="s">
        <v>638</v>
      </c>
      <c r="B262" s="1" t="s">
        <v>596</v>
      </c>
    </row>
    <row r="263" spans="1:2" ht="30" x14ac:dyDescent="0.25">
      <c r="A263" s="1" t="s">
        <v>639</v>
      </c>
      <c r="B263" s="1" t="s">
        <v>640</v>
      </c>
    </row>
    <row r="264" spans="1:2" x14ac:dyDescent="0.25">
      <c r="A264" s="1" t="s">
        <v>641</v>
      </c>
      <c r="B264" s="1" t="s">
        <v>640</v>
      </c>
    </row>
    <row r="265" spans="1:2" x14ac:dyDescent="0.25">
      <c r="A265" s="1" t="s">
        <v>254</v>
      </c>
      <c r="B265" s="1" t="s">
        <v>9</v>
      </c>
    </row>
    <row r="266" spans="1:2" ht="30" x14ac:dyDescent="0.25">
      <c r="A266" s="1" t="s">
        <v>244</v>
      </c>
      <c r="B266" s="1" t="s">
        <v>8</v>
      </c>
    </row>
    <row r="267" spans="1:2" ht="30" x14ac:dyDescent="0.25">
      <c r="A267" s="1" t="s">
        <v>219</v>
      </c>
      <c r="B267" s="1" t="s">
        <v>642</v>
      </c>
    </row>
    <row r="268" spans="1:2" ht="45" x14ac:dyDescent="0.25">
      <c r="A268" s="1" t="s">
        <v>245</v>
      </c>
      <c r="B268" s="1" t="s">
        <v>642</v>
      </c>
    </row>
    <row r="269" spans="1:2" ht="45" x14ac:dyDescent="0.25">
      <c r="A269" s="1" t="s">
        <v>247</v>
      </c>
      <c r="B269" s="1" t="s">
        <v>642</v>
      </c>
    </row>
    <row r="270" spans="1:2" ht="30" x14ac:dyDescent="0.25">
      <c r="A270" s="1" t="s">
        <v>250</v>
      </c>
      <c r="B270" s="1" t="s">
        <v>447</v>
      </c>
    </row>
    <row r="271" spans="1:2" ht="45" x14ac:dyDescent="0.25">
      <c r="A271" s="1" t="s">
        <v>249</v>
      </c>
      <c r="B271" s="1" t="s">
        <v>447</v>
      </c>
    </row>
    <row r="272" spans="1:2" x14ac:dyDescent="0.25">
      <c r="A272" s="1" t="s">
        <v>251</v>
      </c>
      <c r="B272" s="1" t="s">
        <v>448</v>
      </c>
    </row>
    <row r="273" spans="1:2" x14ac:dyDescent="0.25">
      <c r="A273" s="1" t="s">
        <v>282</v>
      </c>
      <c r="B273" s="1" t="s">
        <v>282</v>
      </c>
    </row>
    <row r="274" spans="1:2" ht="30" x14ac:dyDescent="0.25">
      <c r="A274" s="1" t="s">
        <v>10</v>
      </c>
      <c r="B274" s="1" t="s">
        <v>10</v>
      </c>
    </row>
    <row r="275" spans="1:2" ht="45" x14ac:dyDescent="0.25">
      <c r="A275" s="1" t="s">
        <v>643</v>
      </c>
      <c r="B275" s="1" t="s">
        <v>485</v>
      </c>
    </row>
    <row r="276" spans="1:2" ht="45" x14ac:dyDescent="0.25">
      <c r="A276" s="1" t="s">
        <v>644</v>
      </c>
      <c r="B276" s="1" t="s">
        <v>485</v>
      </c>
    </row>
    <row r="277" spans="1:2" ht="30" x14ac:dyDescent="0.25">
      <c r="A277" s="1" t="s">
        <v>645</v>
      </c>
      <c r="B277" s="1" t="s">
        <v>485</v>
      </c>
    </row>
    <row r="278" spans="1:2" ht="30" x14ac:dyDescent="0.25">
      <c r="A278" s="1" t="s">
        <v>646</v>
      </c>
      <c r="B278" s="1" t="s">
        <v>485</v>
      </c>
    </row>
    <row r="279" spans="1:2" ht="30" x14ac:dyDescent="0.25">
      <c r="A279" s="1" t="s">
        <v>647</v>
      </c>
      <c r="B279" s="1" t="s">
        <v>485</v>
      </c>
    </row>
    <row r="280" spans="1:2" ht="30" x14ac:dyDescent="0.25">
      <c r="A280" s="1" t="s">
        <v>648</v>
      </c>
      <c r="B280" s="1" t="s">
        <v>485</v>
      </c>
    </row>
    <row r="281" spans="1:2" ht="30" x14ac:dyDescent="0.25">
      <c r="A281" s="1" t="s">
        <v>649</v>
      </c>
      <c r="B281" s="1" t="s">
        <v>485</v>
      </c>
    </row>
    <row r="282" spans="1:2" ht="45" x14ac:dyDescent="0.25">
      <c r="A282" s="1" t="s">
        <v>427</v>
      </c>
      <c r="B282" s="1" t="s">
        <v>485</v>
      </c>
    </row>
    <row r="283" spans="1:2" ht="30" x14ac:dyDescent="0.25">
      <c r="A283" s="1" t="s">
        <v>650</v>
      </c>
      <c r="B283" s="1" t="s">
        <v>485</v>
      </c>
    </row>
    <row r="284" spans="1:2" ht="60" x14ac:dyDescent="0.25">
      <c r="A284" s="1" t="s">
        <v>651</v>
      </c>
      <c r="B284" s="1" t="s">
        <v>485</v>
      </c>
    </row>
    <row r="285" spans="1:2" ht="45" x14ac:dyDescent="0.25">
      <c r="A285" s="1" t="s">
        <v>430</v>
      </c>
      <c r="B285" s="1" t="s">
        <v>485</v>
      </c>
    </row>
    <row r="286" spans="1:2" ht="30" x14ac:dyDescent="0.25">
      <c r="A286" s="1" t="s">
        <v>652</v>
      </c>
      <c r="B286" s="1" t="s">
        <v>485</v>
      </c>
    </row>
    <row r="287" spans="1:2" ht="45" x14ac:dyDescent="0.25">
      <c r="A287" s="1" t="s">
        <v>653</v>
      </c>
      <c r="B287" s="1" t="s">
        <v>485</v>
      </c>
    </row>
    <row r="288" spans="1:2" ht="30" x14ac:dyDescent="0.25">
      <c r="A288" s="1" t="s">
        <v>654</v>
      </c>
      <c r="B288" s="1" t="s">
        <v>485</v>
      </c>
    </row>
    <row r="289" spans="1:2" ht="30" x14ac:dyDescent="0.25">
      <c r="A289" s="1" t="s">
        <v>655</v>
      </c>
      <c r="B289" s="1" t="s">
        <v>485</v>
      </c>
    </row>
    <row r="290" spans="1:2" ht="45" x14ac:dyDescent="0.25">
      <c r="A290" s="1" t="s">
        <v>656</v>
      </c>
      <c r="B290" s="1" t="s">
        <v>485</v>
      </c>
    </row>
    <row r="291" spans="1:2" ht="30" x14ac:dyDescent="0.25">
      <c r="A291" s="1" t="s">
        <v>657</v>
      </c>
      <c r="B291" s="1" t="s">
        <v>658</v>
      </c>
    </row>
    <row r="292" spans="1:2" ht="30" x14ac:dyDescent="0.25">
      <c r="A292" s="1" t="s">
        <v>659</v>
      </c>
      <c r="B292" s="1" t="s">
        <v>658</v>
      </c>
    </row>
    <row r="293" spans="1:2" ht="30" x14ac:dyDescent="0.25">
      <c r="A293" s="1" t="s">
        <v>660</v>
      </c>
      <c r="B293" s="1" t="s">
        <v>658</v>
      </c>
    </row>
    <row r="294" spans="1:2" ht="30" x14ac:dyDescent="0.25">
      <c r="A294" s="1" t="s">
        <v>661</v>
      </c>
      <c r="B294" s="1" t="s">
        <v>658</v>
      </c>
    </row>
    <row r="295" spans="1:2" ht="30" x14ac:dyDescent="0.25">
      <c r="A295" s="1" t="s">
        <v>662</v>
      </c>
      <c r="B295" s="1" t="s">
        <v>658</v>
      </c>
    </row>
    <row r="296" spans="1:2" ht="45" x14ac:dyDescent="0.25">
      <c r="A296" s="1" t="s">
        <v>663</v>
      </c>
      <c r="B296" s="1" t="s">
        <v>658</v>
      </c>
    </row>
    <row r="297" spans="1:2" ht="30" x14ac:dyDescent="0.25">
      <c r="A297" s="1" t="s">
        <v>664</v>
      </c>
      <c r="B297" s="1" t="s">
        <v>658</v>
      </c>
    </row>
    <row r="298" spans="1:2" ht="30" x14ac:dyDescent="0.25">
      <c r="A298" s="1" t="s">
        <v>217</v>
      </c>
      <c r="B298" s="1" t="s">
        <v>642</v>
      </c>
    </row>
    <row r="299" spans="1:2" ht="30" x14ac:dyDescent="0.25">
      <c r="A299" s="1" t="s">
        <v>221</v>
      </c>
      <c r="B299" s="1" t="s">
        <v>642</v>
      </c>
    </row>
    <row r="300" spans="1:2" ht="30" x14ac:dyDescent="0.25">
      <c r="A300" s="1" t="s">
        <v>45</v>
      </c>
      <c r="B300" s="1" t="s">
        <v>642</v>
      </c>
    </row>
    <row r="301" spans="1:2" ht="30" x14ac:dyDescent="0.25">
      <c r="A301" s="1" t="s">
        <v>246</v>
      </c>
      <c r="B301" s="1" t="s">
        <v>557</v>
      </c>
    </row>
    <row r="302" spans="1:2" ht="30" x14ac:dyDescent="0.25">
      <c r="A302" s="1" t="s">
        <v>218</v>
      </c>
      <c r="B302" s="1" t="s">
        <v>8</v>
      </c>
    </row>
    <row r="303" spans="1:2" x14ac:dyDescent="0.25">
      <c r="A303" s="1" t="s">
        <v>8</v>
      </c>
      <c r="B303" s="1" t="s">
        <v>8</v>
      </c>
    </row>
    <row r="304" spans="1:2" ht="30" x14ac:dyDescent="0.25">
      <c r="A304" s="1" t="s">
        <v>665</v>
      </c>
      <c r="B304" s="1" t="s">
        <v>596</v>
      </c>
    </row>
    <row r="305" spans="1:2" ht="30" x14ac:dyDescent="0.25">
      <c r="A305" s="1" t="s">
        <v>666</v>
      </c>
      <c r="B305" s="1" t="s">
        <v>596</v>
      </c>
    </row>
    <row r="306" spans="1:2" x14ac:dyDescent="0.25">
      <c r="A306" s="1" t="s">
        <v>667</v>
      </c>
      <c r="B306" s="1" t="s">
        <v>596</v>
      </c>
    </row>
    <row r="307" spans="1:2" x14ac:dyDescent="0.25">
      <c r="A307" s="1" t="s">
        <v>668</v>
      </c>
      <c r="B307" s="1" t="s">
        <v>596</v>
      </c>
    </row>
    <row r="308" spans="1:2" ht="30" x14ac:dyDescent="0.25">
      <c r="A308" s="1" t="s">
        <v>669</v>
      </c>
      <c r="B308" s="1" t="s">
        <v>596</v>
      </c>
    </row>
    <row r="309" spans="1:2" x14ac:dyDescent="0.25">
      <c r="A309" s="1" t="s">
        <v>670</v>
      </c>
      <c r="B309" s="1" t="s">
        <v>640</v>
      </c>
    </row>
    <row r="310" spans="1:2" x14ac:dyDescent="0.25">
      <c r="A310" s="1" t="s">
        <v>671</v>
      </c>
      <c r="B310" s="1" t="s">
        <v>640</v>
      </c>
    </row>
    <row r="311" spans="1:2" x14ac:dyDescent="0.25">
      <c r="A311" s="1" t="s">
        <v>672</v>
      </c>
      <c r="B311" s="1" t="s">
        <v>640</v>
      </c>
    </row>
    <row r="312" spans="1:2" x14ac:dyDescent="0.25">
      <c r="A312" s="1" t="s">
        <v>673</v>
      </c>
      <c r="B312" s="1" t="s">
        <v>640</v>
      </c>
    </row>
    <row r="313" spans="1:2" ht="30" x14ac:dyDescent="0.25">
      <c r="A313" s="1" t="s">
        <v>674</v>
      </c>
      <c r="B313" s="1" t="s">
        <v>640</v>
      </c>
    </row>
    <row r="314" spans="1:2" x14ac:dyDescent="0.25">
      <c r="A314" s="1" t="s">
        <v>675</v>
      </c>
      <c r="B314" s="1" t="s">
        <v>640</v>
      </c>
    </row>
    <row r="315" spans="1:2" ht="30" x14ac:dyDescent="0.25">
      <c r="A315" s="1" t="s">
        <v>676</v>
      </c>
      <c r="B315" s="1" t="s">
        <v>640</v>
      </c>
    </row>
    <row r="316" spans="1:2" ht="30" x14ac:dyDescent="0.25">
      <c r="A316" s="1" t="s">
        <v>677</v>
      </c>
      <c r="B316" s="1" t="s">
        <v>640</v>
      </c>
    </row>
    <row r="317" spans="1:2" x14ac:dyDescent="0.25">
      <c r="A317" s="1" t="s">
        <v>678</v>
      </c>
      <c r="B317" s="1" t="s">
        <v>640</v>
      </c>
    </row>
    <row r="318" spans="1:2" x14ac:dyDescent="0.25">
      <c r="A318" s="1" t="s">
        <v>679</v>
      </c>
      <c r="B318" s="1" t="s">
        <v>680</v>
      </c>
    </row>
    <row r="319" spans="1:2" ht="30" x14ac:dyDescent="0.25">
      <c r="A319" s="1" t="s">
        <v>681</v>
      </c>
      <c r="B319" s="1" t="s">
        <v>682</v>
      </c>
    </row>
    <row r="320" spans="1:2" x14ac:dyDescent="0.25">
      <c r="A320" s="1" t="s">
        <v>683</v>
      </c>
      <c r="B320" s="1" t="s">
        <v>30</v>
      </c>
    </row>
    <row r="321" spans="1:2" ht="30" x14ac:dyDescent="0.25">
      <c r="A321" s="1" t="s">
        <v>684</v>
      </c>
      <c r="B321" s="1" t="s">
        <v>520</v>
      </c>
    </row>
    <row r="322" spans="1:2" ht="30" x14ac:dyDescent="0.25">
      <c r="A322" s="1" t="s">
        <v>685</v>
      </c>
      <c r="B322" s="1" t="s">
        <v>485</v>
      </c>
    </row>
    <row r="323" spans="1:2" x14ac:dyDescent="0.25">
      <c r="A323" s="1" t="s">
        <v>686</v>
      </c>
      <c r="B323" s="1" t="s">
        <v>640</v>
      </c>
    </row>
    <row r="324" spans="1:2" ht="30" x14ac:dyDescent="0.25">
      <c r="A324" s="1" t="s">
        <v>687</v>
      </c>
      <c r="B324" s="1" t="s">
        <v>520</v>
      </c>
    </row>
    <row r="325" spans="1:2" ht="30" x14ac:dyDescent="0.25">
      <c r="A325" s="1" t="s">
        <v>688</v>
      </c>
      <c r="B325" s="1" t="s">
        <v>520</v>
      </c>
    </row>
    <row r="326" spans="1:2" x14ac:dyDescent="0.25">
      <c r="A326" s="1" t="s">
        <v>173</v>
      </c>
      <c r="B326" s="1" t="s">
        <v>33</v>
      </c>
    </row>
    <row r="327" spans="1:2" ht="30" x14ac:dyDescent="0.25">
      <c r="A327" s="1" t="s">
        <v>689</v>
      </c>
      <c r="B327" s="1" t="s">
        <v>658</v>
      </c>
    </row>
    <row r="328" spans="1:2" ht="45" x14ac:dyDescent="0.25">
      <c r="A328" s="1" t="s">
        <v>690</v>
      </c>
      <c r="B328" s="1" t="s">
        <v>658</v>
      </c>
    </row>
    <row r="329" spans="1:2" ht="45" x14ac:dyDescent="0.25">
      <c r="A329" s="1" t="s">
        <v>691</v>
      </c>
      <c r="B329" s="1" t="s">
        <v>658</v>
      </c>
    </row>
    <row r="330" spans="1:2" ht="30" x14ac:dyDescent="0.25">
      <c r="A330" s="1" t="s">
        <v>166</v>
      </c>
      <c r="B330" s="1" t="s">
        <v>36</v>
      </c>
    </row>
    <row r="331" spans="1:2" x14ac:dyDescent="0.25">
      <c r="A331" s="1" t="s">
        <v>12</v>
      </c>
      <c r="B331" s="1" t="s">
        <v>12</v>
      </c>
    </row>
    <row r="332" spans="1:2" ht="30" x14ac:dyDescent="0.25">
      <c r="A332" s="1" t="s">
        <v>194</v>
      </c>
      <c r="B332" s="1" t="s">
        <v>12</v>
      </c>
    </row>
    <row r="333" spans="1:2" x14ac:dyDescent="0.25">
      <c r="A333" s="1" t="s">
        <v>692</v>
      </c>
      <c r="B333" s="1" t="s">
        <v>453</v>
      </c>
    </row>
    <row r="334" spans="1:2" ht="30" x14ac:dyDescent="0.25">
      <c r="A334" s="1" t="s">
        <v>693</v>
      </c>
      <c r="B334" s="1" t="s">
        <v>36</v>
      </c>
    </row>
    <row r="335" spans="1:2" x14ac:dyDescent="0.25">
      <c r="A335" s="1" t="s">
        <v>164</v>
      </c>
      <c r="B335" s="1" t="s">
        <v>222</v>
      </c>
    </row>
    <row r="336" spans="1:2" x14ac:dyDescent="0.25">
      <c r="A336" s="1" t="s">
        <v>414</v>
      </c>
      <c r="B336" s="1" t="s">
        <v>283</v>
      </c>
    </row>
    <row r="337" spans="1:2" x14ac:dyDescent="0.25">
      <c r="A337" s="1" t="s">
        <v>694</v>
      </c>
      <c r="B337" s="1" t="s">
        <v>24</v>
      </c>
    </row>
    <row r="338" spans="1:2" ht="30" x14ac:dyDescent="0.25">
      <c r="A338" s="1" t="s">
        <v>695</v>
      </c>
      <c r="B338" s="1" t="s">
        <v>695</v>
      </c>
    </row>
    <row r="339" spans="1:2" ht="30" x14ac:dyDescent="0.25">
      <c r="A339" s="1" t="s">
        <v>696</v>
      </c>
      <c r="B339" s="1" t="s">
        <v>463</v>
      </c>
    </row>
    <row r="340" spans="1:2" x14ac:dyDescent="0.25">
      <c r="A340" s="1" t="s">
        <v>697</v>
      </c>
      <c r="B340" s="1" t="s">
        <v>29</v>
      </c>
    </row>
    <row r="341" spans="1:2" x14ac:dyDescent="0.25">
      <c r="A341" s="1" t="s">
        <v>698</v>
      </c>
      <c r="B341" s="1" t="s">
        <v>453</v>
      </c>
    </row>
    <row r="342" spans="1:2" x14ac:dyDescent="0.25">
      <c r="A342" s="1" t="s">
        <v>546</v>
      </c>
      <c r="B342" s="1" t="s">
        <v>546</v>
      </c>
    </row>
    <row r="343" spans="1:2" ht="30" x14ac:dyDescent="0.25">
      <c r="A343" s="1" t="s">
        <v>699</v>
      </c>
      <c r="B343" s="1" t="s">
        <v>514</v>
      </c>
    </row>
    <row r="344" spans="1:2" ht="30" x14ac:dyDescent="0.25">
      <c r="A344" s="1" t="s">
        <v>408</v>
      </c>
      <c r="B344" s="1" t="s">
        <v>36</v>
      </c>
    </row>
    <row r="345" spans="1:2" ht="30" x14ac:dyDescent="0.25">
      <c r="A345" s="1" t="s">
        <v>700</v>
      </c>
      <c r="B345" s="1" t="s">
        <v>36</v>
      </c>
    </row>
    <row r="346" spans="1:2" ht="30" x14ac:dyDescent="0.25">
      <c r="A346" s="1" t="s">
        <v>701</v>
      </c>
      <c r="B346" s="1" t="s">
        <v>36</v>
      </c>
    </row>
    <row r="347" spans="1:2" ht="30" x14ac:dyDescent="0.25">
      <c r="A347" s="1" t="s">
        <v>702</v>
      </c>
      <c r="B347" s="1" t="s">
        <v>32</v>
      </c>
    </row>
    <row r="348" spans="1:2" ht="30" x14ac:dyDescent="0.25">
      <c r="A348" s="1" t="s">
        <v>381</v>
      </c>
      <c r="B348" s="1" t="s">
        <v>13</v>
      </c>
    </row>
    <row r="349" spans="1:2" ht="30" x14ac:dyDescent="0.25">
      <c r="A349" s="1" t="s">
        <v>703</v>
      </c>
      <c r="B349" s="1" t="s">
        <v>32</v>
      </c>
    </row>
    <row r="350" spans="1:2" ht="30" x14ac:dyDescent="0.25">
      <c r="A350" s="1" t="s">
        <v>426</v>
      </c>
      <c r="B350" s="1" t="s">
        <v>36</v>
      </c>
    </row>
    <row r="351" spans="1:2" ht="30" x14ac:dyDescent="0.25">
      <c r="A351" s="1" t="s">
        <v>704</v>
      </c>
      <c r="B351" s="1" t="s">
        <v>15</v>
      </c>
    </row>
    <row r="352" spans="1:2" ht="30" x14ac:dyDescent="0.25">
      <c r="A352" s="1" t="s">
        <v>705</v>
      </c>
      <c r="B352" s="1" t="s">
        <v>31</v>
      </c>
    </row>
    <row r="353" spans="1:2" ht="30" x14ac:dyDescent="0.25">
      <c r="A353" s="1" t="s">
        <v>706</v>
      </c>
      <c r="B353" s="1" t="s">
        <v>13</v>
      </c>
    </row>
    <row r="354" spans="1:2" x14ac:dyDescent="0.25">
      <c r="A354" s="1" t="s">
        <v>707</v>
      </c>
      <c r="B354" s="1" t="s">
        <v>29</v>
      </c>
    </row>
    <row r="355" spans="1:2" ht="30" x14ac:dyDescent="0.25">
      <c r="A355" s="1" t="s">
        <v>413</v>
      </c>
      <c r="B355" s="1" t="s">
        <v>36</v>
      </c>
    </row>
    <row r="356" spans="1:2" ht="30" x14ac:dyDescent="0.25">
      <c r="A356" s="1" t="s">
        <v>440</v>
      </c>
      <c r="B356" s="1" t="s">
        <v>15</v>
      </c>
    </row>
    <row r="357" spans="1:2" ht="30" x14ac:dyDescent="0.25">
      <c r="A357" s="1" t="s">
        <v>708</v>
      </c>
      <c r="B357" s="1" t="s">
        <v>463</v>
      </c>
    </row>
    <row r="358" spans="1:2" ht="30" x14ac:dyDescent="0.25">
      <c r="A358" s="1" t="s">
        <v>709</v>
      </c>
      <c r="B358" s="1" t="s">
        <v>23</v>
      </c>
    </row>
    <row r="359" spans="1:2" x14ac:dyDescent="0.25">
      <c r="A359" s="1" t="s">
        <v>561</v>
      </c>
      <c r="B359" s="1" t="s">
        <v>561</v>
      </c>
    </row>
    <row r="360" spans="1:2" x14ac:dyDescent="0.25">
      <c r="A360" s="1" t="s">
        <v>710</v>
      </c>
      <c r="B360" s="1" t="s">
        <v>450</v>
      </c>
    </row>
    <row r="361" spans="1:2" ht="30" x14ac:dyDescent="0.25">
      <c r="A361" s="1" t="s">
        <v>711</v>
      </c>
      <c r="B361" s="1" t="s">
        <v>450</v>
      </c>
    </row>
    <row r="362" spans="1:2" x14ac:dyDescent="0.25">
      <c r="A362" s="1" t="s">
        <v>712</v>
      </c>
      <c r="B362" s="1" t="s">
        <v>450</v>
      </c>
    </row>
    <row r="363" spans="1:2" ht="30" x14ac:dyDescent="0.25">
      <c r="A363" s="1" t="s">
        <v>154</v>
      </c>
      <c r="B363" s="1" t="s">
        <v>26</v>
      </c>
    </row>
    <row r="364" spans="1:2" ht="30" x14ac:dyDescent="0.25">
      <c r="A364" s="1" t="s">
        <v>713</v>
      </c>
      <c r="B364" s="1" t="s">
        <v>714</v>
      </c>
    </row>
    <row r="365" spans="1:2" ht="30" x14ac:dyDescent="0.25">
      <c r="A365" s="1" t="s">
        <v>715</v>
      </c>
      <c r="B365" s="1" t="s">
        <v>714</v>
      </c>
    </row>
    <row r="366" spans="1:2" x14ac:dyDescent="0.25">
      <c r="A366" s="1" t="s">
        <v>714</v>
      </c>
      <c r="B366" s="1" t="s">
        <v>714</v>
      </c>
    </row>
    <row r="367" spans="1:2" x14ac:dyDescent="0.25">
      <c r="A367" s="1" t="s">
        <v>716</v>
      </c>
      <c r="B367" s="1" t="s">
        <v>716</v>
      </c>
    </row>
    <row r="368" spans="1:2" x14ac:dyDescent="0.25">
      <c r="A368" s="1" t="s">
        <v>717</v>
      </c>
    </row>
    <row r="369" spans="1:2" ht="45" x14ac:dyDescent="0.25">
      <c r="A369" s="1" t="s">
        <v>718</v>
      </c>
      <c r="B369" s="1" t="s">
        <v>21</v>
      </c>
    </row>
    <row r="370" spans="1:2" ht="30" x14ac:dyDescent="0.25">
      <c r="A370" s="1" t="s">
        <v>719</v>
      </c>
      <c r="B370" s="1" t="s">
        <v>485</v>
      </c>
    </row>
    <row r="371" spans="1:2" ht="45" x14ac:dyDescent="0.25">
      <c r="A371" s="1" t="s">
        <v>720</v>
      </c>
      <c r="B371" s="1" t="s">
        <v>520</v>
      </c>
    </row>
    <row r="372" spans="1:2" ht="45" x14ac:dyDescent="0.25">
      <c r="A372" s="1" t="s">
        <v>721</v>
      </c>
      <c r="B372" s="1" t="s">
        <v>520</v>
      </c>
    </row>
    <row r="373" spans="1:2" ht="30" x14ac:dyDescent="0.25">
      <c r="A373" s="1" t="s">
        <v>722</v>
      </c>
      <c r="B373" s="1" t="s">
        <v>485</v>
      </c>
    </row>
    <row r="374" spans="1:2" x14ac:dyDescent="0.25">
      <c r="A374" s="1" t="s">
        <v>428</v>
      </c>
      <c r="B374" s="1" t="s">
        <v>485</v>
      </c>
    </row>
    <row r="375" spans="1:2" ht="30" x14ac:dyDescent="0.25">
      <c r="A375" s="1" t="s">
        <v>723</v>
      </c>
      <c r="B375" s="1" t="s">
        <v>520</v>
      </c>
    </row>
    <row r="376" spans="1:2" ht="30" x14ac:dyDescent="0.25">
      <c r="A376" s="1" t="s">
        <v>432</v>
      </c>
      <c r="B376" s="1" t="s">
        <v>520</v>
      </c>
    </row>
    <row r="377" spans="1:2" x14ac:dyDescent="0.25">
      <c r="A377" s="1" t="s">
        <v>724</v>
      </c>
      <c r="B377" s="1" t="s">
        <v>485</v>
      </c>
    </row>
    <row r="378" spans="1:2" ht="45" x14ac:dyDescent="0.25">
      <c r="A378" s="1" t="s">
        <v>725</v>
      </c>
      <c r="B378" s="1" t="s">
        <v>21</v>
      </c>
    </row>
    <row r="379" spans="1:2" ht="30" x14ac:dyDescent="0.25">
      <c r="A379" s="1" t="s">
        <v>726</v>
      </c>
      <c r="B379" s="1" t="s">
        <v>21</v>
      </c>
    </row>
    <row r="380" spans="1:2" ht="30" x14ac:dyDescent="0.25">
      <c r="A380" s="1" t="s">
        <v>429</v>
      </c>
      <c r="B380" s="1" t="s">
        <v>520</v>
      </c>
    </row>
    <row r="381" spans="1:2" ht="30" x14ac:dyDescent="0.25">
      <c r="A381" s="1" t="s">
        <v>727</v>
      </c>
      <c r="B381" s="1" t="s">
        <v>29</v>
      </c>
    </row>
    <row r="382" spans="1:2" ht="30" x14ac:dyDescent="0.25">
      <c r="A382" s="1" t="s">
        <v>728</v>
      </c>
      <c r="B382" s="1" t="s">
        <v>453</v>
      </c>
    </row>
    <row r="383" spans="1:2" x14ac:dyDescent="0.25">
      <c r="A383" s="1" t="s">
        <v>729</v>
      </c>
      <c r="B383" s="1" t="s">
        <v>531</v>
      </c>
    </row>
    <row r="384" spans="1:2" ht="30" x14ac:dyDescent="0.25">
      <c r="A384" s="1" t="s">
        <v>730</v>
      </c>
      <c r="B384" s="1" t="s">
        <v>15</v>
      </c>
    </row>
    <row r="385" spans="1:2" ht="30" x14ac:dyDescent="0.25">
      <c r="A385" s="1" t="s">
        <v>731</v>
      </c>
      <c r="B385" s="1" t="s">
        <v>15</v>
      </c>
    </row>
    <row r="386" spans="1:2" x14ac:dyDescent="0.25">
      <c r="A386" s="1" t="s">
        <v>732</v>
      </c>
      <c r="B386" s="1" t="s">
        <v>733</v>
      </c>
    </row>
    <row r="387" spans="1:2" x14ac:dyDescent="0.25">
      <c r="A387" s="1" t="s">
        <v>734</v>
      </c>
      <c r="B387" s="1" t="s">
        <v>733</v>
      </c>
    </row>
    <row r="388" spans="1:2" ht="30" x14ac:dyDescent="0.25">
      <c r="A388" s="1" t="s">
        <v>735</v>
      </c>
      <c r="B388" s="1" t="s">
        <v>733</v>
      </c>
    </row>
    <row r="389" spans="1:2" x14ac:dyDescent="0.25">
      <c r="A389" s="1" t="s">
        <v>736</v>
      </c>
      <c r="B389" s="1" t="s">
        <v>733</v>
      </c>
    </row>
    <row r="390" spans="1:2" x14ac:dyDescent="0.25">
      <c r="A390" s="1" t="s">
        <v>737</v>
      </c>
      <c r="B390" s="1" t="s">
        <v>733</v>
      </c>
    </row>
    <row r="391" spans="1:2" ht="30" x14ac:dyDescent="0.25">
      <c r="A391" s="1" t="s">
        <v>738</v>
      </c>
      <c r="B391" s="1" t="s">
        <v>733</v>
      </c>
    </row>
    <row r="392" spans="1:2" ht="30" x14ac:dyDescent="0.25">
      <c r="A392" s="1" t="s">
        <v>739</v>
      </c>
      <c r="B392" s="1" t="s">
        <v>733</v>
      </c>
    </row>
    <row r="393" spans="1:2" x14ac:dyDescent="0.25">
      <c r="A393" s="1" t="s">
        <v>740</v>
      </c>
      <c r="B393" s="1" t="s">
        <v>733</v>
      </c>
    </row>
    <row r="394" spans="1:2" x14ac:dyDescent="0.25">
      <c r="A394" s="1" t="s">
        <v>741</v>
      </c>
      <c r="B394" s="1" t="s">
        <v>733</v>
      </c>
    </row>
    <row r="395" spans="1:2" x14ac:dyDescent="0.25">
      <c r="A395" s="1" t="s">
        <v>742</v>
      </c>
      <c r="B395" s="1" t="s">
        <v>733</v>
      </c>
    </row>
    <row r="396" spans="1:2" ht="30" x14ac:dyDescent="0.25">
      <c r="A396" s="1" t="s">
        <v>743</v>
      </c>
      <c r="B396" s="1" t="s">
        <v>733</v>
      </c>
    </row>
    <row r="397" spans="1:2" x14ac:dyDescent="0.25">
      <c r="A397" s="1" t="s">
        <v>744</v>
      </c>
      <c r="B397" s="1" t="s">
        <v>733</v>
      </c>
    </row>
    <row r="398" spans="1:2" x14ac:dyDescent="0.25">
      <c r="A398" s="1" t="s">
        <v>745</v>
      </c>
      <c r="B398" s="1" t="s">
        <v>733</v>
      </c>
    </row>
    <row r="399" spans="1:2" ht="30" x14ac:dyDescent="0.25">
      <c r="A399" s="1" t="s">
        <v>746</v>
      </c>
      <c r="B399" s="1" t="s">
        <v>733</v>
      </c>
    </row>
    <row r="400" spans="1:2" ht="30" x14ac:dyDescent="0.25">
      <c r="A400" s="1" t="s">
        <v>747</v>
      </c>
      <c r="B400" s="1" t="s">
        <v>733</v>
      </c>
    </row>
    <row r="401" spans="1:2" x14ac:dyDescent="0.25">
      <c r="A401" s="1" t="s">
        <v>748</v>
      </c>
      <c r="B401" s="1" t="s">
        <v>733</v>
      </c>
    </row>
    <row r="402" spans="1:2" ht="30" x14ac:dyDescent="0.25">
      <c r="A402" s="1" t="s">
        <v>749</v>
      </c>
      <c r="B402" s="1" t="s">
        <v>21</v>
      </c>
    </row>
    <row r="403" spans="1:2" ht="60" x14ac:dyDescent="0.25">
      <c r="A403" s="1" t="s">
        <v>750</v>
      </c>
      <c r="B403" s="1" t="s">
        <v>21</v>
      </c>
    </row>
    <row r="404" spans="1:2" ht="30" x14ac:dyDescent="0.25">
      <c r="A404" s="1" t="s">
        <v>751</v>
      </c>
      <c r="B404" s="1" t="s">
        <v>21</v>
      </c>
    </row>
    <row r="405" spans="1:2" ht="30" x14ac:dyDescent="0.25">
      <c r="A405" s="1" t="s">
        <v>752</v>
      </c>
      <c r="B405" s="1" t="s">
        <v>29</v>
      </c>
    </row>
    <row r="406" spans="1:2" ht="30" x14ac:dyDescent="0.25">
      <c r="A406" s="1" t="s">
        <v>753</v>
      </c>
      <c r="B406" s="1" t="s">
        <v>596</v>
      </c>
    </row>
    <row r="407" spans="1:2" x14ac:dyDescent="0.25">
      <c r="A407" s="1" t="s">
        <v>754</v>
      </c>
      <c r="B407" s="1" t="s">
        <v>29</v>
      </c>
    </row>
    <row r="408" spans="1:2" x14ac:dyDescent="0.25">
      <c r="A408" s="1" t="s">
        <v>755</v>
      </c>
      <c r="B408" s="1" t="s">
        <v>466</v>
      </c>
    </row>
    <row r="409" spans="1:2" x14ac:dyDescent="0.25">
      <c r="A409" s="1" t="s">
        <v>756</v>
      </c>
      <c r="B409" s="1" t="s">
        <v>520</v>
      </c>
    </row>
    <row r="410" spans="1:2" x14ac:dyDescent="0.25">
      <c r="A410" s="1" t="s">
        <v>757</v>
      </c>
      <c r="B410" s="1" t="s">
        <v>593</v>
      </c>
    </row>
    <row r="411" spans="1:2" x14ac:dyDescent="0.25">
      <c r="A411" s="1" t="s">
        <v>758</v>
      </c>
      <c r="B411" s="1" t="s">
        <v>520</v>
      </c>
    </row>
    <row r="412" spans="1:2" ht="30" x14ac:dyDescent="0.25">
      <c r="A412" s="1" t="s">
        <v>759</v>
      </c>
      <c r="B412" s="1" t="s">
        <v>31</v>
      </c>
    </row>
    <row r="413" spans="1:2" x14ac:dyDescent="0.25">
      <c r="A413" s="1" t="s">
        <v>760</v>
      </c>
      <c r="B413" s="1" t="s">
        <v>520</v>
      </c>
    </row>
    <row r="414" spans="1:2" x14ac:dyDescent="0.25">
      <c r="A414" s="1" t="s">
        <v>761</v>
      </c>
      <c r="B414" s="1" t="s">
        <v>557</v>
      </c>
    </row>
    <row r="415" spans="1:2" x14ac:dyDescent="0.25">
      <c r="A415" s="1" t="s">
        <v>762</v>
      </c>
      <c r="B415" s="1" t="s">
        <v>557</v>
      </c>
    </row>
    <row r="416" spans="1:2" x14ac:dyDescent="0.25">
      <c r="A416" s="1" t="s">
        <v>763</v>
      </c>
      <c r="B416" s="1" t="s">
        <v>714</v>
      </c>
    </row>
    <row r="417" spans="1:2" x14ac:dyDescent="0.25">
      <c r="A417" s="1" t="s">
        <v>764</v>
      </c>
      <c r="B417" s="1" t="s">
        <v>514</v>
      </c>
    </row>
    <row r="418" spans="1:2" ht="30" x14ac:dyDescent="0.25">
      <c r="A418" s="1" t="s">
        <v>765</v>
      </c>
      <c r="B418" s="1" t="s">
        <v>520</v>
      </c>
    </row>
    <row r="419" spans="1:2" ht="30" x14ac:dyDescent="0.25">
      <c r="A419" s="1" t="s">
        <v>766</v>
      </c>
      <c r="B419" s="1" t="s">
        <v>520</v>
      </c>
    </row>
    <row r="420" spans="1:2" x14ac:dyDescent="0.25">
      <c r="A420" s="1" t="s">
        <v>767</v>
      </c>
      <c r="B420" s="1" t="s">
        <v>29</v>
      </c>
    </row>
    <row r="421" spans="1:2" x14ac:dyDescent="0.25">
      <c r="A421" s="1" t="s">
        <v>768</v>
      </c>
      <c r="B421" s="1" t="s">
        <v>29</v>
      </c>
    </row>
    <row r="422" spans="1:2" x14ac:dyDescent="0.25">
      <c r="A422" s="1" t="s">
        <v>769</v>
      </c>
      <c r="B422" s="1" t="s">
        <v>29</v>
      </c>
    </row>
    <row r="423" spans="1:2" x14ac:dyDescent="0.25">
      <c r="A423" s="1" t="s">
        <v>770</v>
      </c>
      <c r="B423" s="1" t="s">
        <v>29</v>
      </c>
    </row>
    <row r="424" spans="1:2" ht="30" x14ac:dyDescent="0.25">
      <c r="A424" s="1" t="s">
        <v>771</v>
      </c>
      <c r="B424" s="1" t="s">
        <v>29</v>
      </c>
    </row>
    <row r="425" spans="1:2" ht="45" x14ac:dyDescent="0.25">
      <c r="A425" s="1" t="s">
        <v>772</v>
      </c>
      <c r="B425" s="1" t="s">
        <v>29</v>
      </c>
    </row>
    <row r="426" spans="1:2" ht="30" x14ac:dyDescent="0.25">
      <c r="A426" s="1" t="s">
        <v>773</v>
      </c>
      <c r="B426" s="1" t="s">
        <v>774</v>
      </c>
    </row>
    <row r="427" spans="1:2" ht="30" x14ac:dyDescent="0.25">
      <c r="A427" s="1" t="s">
        <v>775</v>
      </c>
      <c r="B427" s="1" t="s">
        <v>520</v>
      </c>
    </row>
    <row r="428" spans="1:2" ht="30" x14ac:dyDescent="0.25">
      <c r="A428" s="1" t="s">
        <v>776</v>
      </c>
      <c r="B428" s="1" t="s">
        <v>485</v>
      </c>
    </row>
    <row r="429" spans="1:2" x14ac:dyDescent="0.25">
      <c r="A429" s="1" t="s">
        <v>777</v>
      </c>
      <c r="B429" s="1" t="s">
        <v>778</v>
      </c>
    </row>
    <row r="430" spans="1:2" x14ac:dyDescent="0.25">
      <c r="A430" s="1" t="s">
        <v>779</v>
      </c>
      <c r="B430" s="1" t="s">
        <v>520</v>
      </c>
    </row>
    <row r="431" spans="1:2" x14ac:dyDescent="0.25">
      <c r="A431" s="1" t="s">
        <v>780</v>
      </c>
      <c r="B431" s="1" t="s">
        <v>520</v>
      </c>
    </row>
    <row r="432" spans="1:2" x14ac:dyDescent="0.25">
      <c r="A432" s="1" t="s">
        <v>781</v>
      </c>
      <c r="B432" s="1" t="s">
        <v>778</v>
      </c>
    </row>
    <row r="433" spans="1:2" x14ac:dyDescent="0.25">
      <c r="A433" s="1" t="s">
        <v>782</v>
      </c>
      <c r="B433" s="1" t="s">
        <v>531</v>
      </c>
    </row>
    <row r="434" spans="1:2" ht="30" x14ac:dyDescent="0.25">
      <c r="A434" s="1" t="s">
        <v>783</v>
      </c>
      <c r="B434" s="1" t="s">
        <v>531</v>
      </c>
    </row>
    <row r="435" spans="1:2" ht="30" x14ac:dyDescent="0.25">
      <c r="A435" s="1" t="s">
        <v>784</v>
      </c>
      <c r="B435" s="1" t="s">
        <v>520</v>
      </c>
    </row>
    <row r="436" spans="1:2" ht="30" x14ac:dyDescent="0.25">
      <c r="A436" s="1" t="s">
        <v>785</v>
      </c>
      <c r="B436" s="1" t="s">
        <v>23</v>
      </c>
    </row>
    <row r="437" spans="1:2" ht="30" x14ac:dyDescent="0.25">
      <c r="A437" s="1" t="s">
        <v>786</v>
      </c>
      <c r="B437" s="1" t="s">
        <v>485</v>
      </c>
    </row>
    <row r="438" spans="1:2" x14ac:dyDescent="0.25">
      <c r="A438" s="1" t="s">
        <v>787</v>
      </c>
      <c r="B438" s="1" t="s">
        <v>33</v>
      </c>
    </row>
    <row r="439" spans="1:2" x14ac:dyDescent="0.25">
      <c r="A439" s="1" t="s">
        <v>788</v>
      </c>
      <c r="B439" s="1" t="s">
        <v>520</v>
      </c>
    </row>
    <row r="440" spans="1:2" x14ac:dyDescent="0.25">
      <c r="A440" s="1" t="s">
        <v>789</v>
      </c>
      <c r="B440" s="1" t="s">
        <v>24</v>
      </c>
    </row>
    <row r="441" spans="1:2" ht="45" x14ac:dyDescent="0.25">
      <c r="A441" s="1" t="s">
        <v>790</v>
      </c>
      <c r="B441" s="1" t="s">
        <v>520</v>
      </c>
    </row>
    <row r="442" spans="1:2" x14ac:dyDescent="0.25">
      <c r="A442" s="1" t="s">
        <v>791</v>
      </c>
      <c r="B442" s="1" t="s">
        <v>520</v>
      </c>
    </row>
    <row r="443" spans="1:2" x14ac:dyDescent="0.25">
      <c r="A443" s="1" t="s">
        <v>792</v>
      </c>
      <c r="B443" s="1" t="s">
        <v>29</v>
      </c>
    </row>
    <row r="444" spans="1:2" x14ac:dyDescent="0.25">
      <c r="A444" s="1" t="s">
        <v>793</v>
      </c>
      <c r="B444" s="1" t="s">
        <v>793</v>
      </c>
    </row>
    <row r="445" spans="1:2" ht="30" x14ac:dyDescent="0.25">
      <c r="A445" s="1" t="s">
        <v>794</v>
      </c>
      <c r="B445" s="1" t="s">
        <v>520</v>
      </c>
    </row>
    <row r="446" spans="1:2" x14ac:dyDescent="0.25">
      <c r="A446" s="1" t="s">
        <v>795</v>
      </c>
      <c r="B446" s="1" t="s">
        <v>29</v>
      </c>
    </row>
    <row r="447" spans="1:2" ht="30" x14ac:dyDescent="0.25">
      <c r="A447" s="1" t="s">
        <v>796</v>
      </c>
      <c r="B447" s="1" t="s">
        <v>29</v>
      </c>
    </row>
    <row r="448" spans="1:2" x14ac:dyDescent="0.25">
      <c r="A448" s="1" t="s">
        <v>797</v>
      </c>
      <c r="B448" s="1" t="s">
        <v>520</v>
      </c>
    </row>
    <row r="449" spans="1:2" ht="30" x14ac:dyDescent="0.25">
      <c r="A449" s="1" t="s">
        <v>798</v>
      </c>
      <c r="B449" s="1" t="s">
        <v>561</v>
      </c>
    </row>
    <row r="450" spans="1:2" ht="30" x14ac:dyDescent="0.25">
      <c r="A450" s="1" t="s">
        <v>799</v>
      </c>
    </row>
    <row r="451" spans="1:2" ht="30" x14ac:dyDescent="0.25">
      <c r="A451" s="1" t="s">
        <v>800</v>
      </c>
    </row>
    <row r="452" spans="1:2" ht="30" x14ac:dyDescent="0.25">
      <c r="A452" s="1" t="s">
        <v>801</v>
      </c>
    </row>
    <row r="453" spans="1:2" ht="30" x14ac:dyDescent="0.25">
      <c r="A453" s="1" t="s">
        <v>802</v>
      </c>
    </row>
    <row r="454" spans="1:2" ht="30" x14ac:dyDescent="0.25">
      <c r="A454" s="1" t="s">
        <v>803</v>
      </c>
    </row>
    <row r="455" spans="1:2" ht="30" x14ac:dyDescent="0.25">
      <c r="A455" s="1" t="s">
        <v>804</v>
      </c>
    </row>
    <row r="456" spans="1:2" ht="30" x14ac:dyDescent="0.25">
      <c r="A456" s="1" t="s">
        <v>805</v>
      </c>
    </row>
    <row r="457" spans="1:2" ht="30" x14ac:dyDescent="0.25">
      <c r="A457" s="1" t="s">
        <v>806</v>
      </c>
    </row>
    <row r="458" spans="1:2" ht="30" x14ac:dyDescent="0.25">
      <c r="A458" s="1" t="s">
        <v>807</v>
      </c>
    </row>
    <row r="459" spans="1:2" ht="30" x14ac:dyDescent="0.25">
      <c r="A459" s="1" t="s">
        <v>808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74BFD-0664-4458-B539-DD64E8612420}">
  <sheetPr filterMode="1"/>
  <dimension ref="A1:AN14"/>
  <sheetViews>
    <sheetView workbookViewId="0">
      <selection activeCell="D13" sqref="D13"/>
    </sheetView>
  </sheetViews>
  <sheetFormatPr defaultColWidth="8" defaultRowHeight="12.75" x14ac:dyDescent="0.2"/>
  <cols>
    <col min="1" max="40" width="23.42578125" style="113" customWidth="1"/>
    <col min="41" max="16384" width="8" style="113"/>
  </cols>
  <sheetData>
    <row r="1" spans="1:40" x14ac:dyDescent="0.2">
      <c r="AJ1" s="114"/>
      <c r="AK1" s="115"/>
      <c r="AL1" s="115"/>
    </row>
    <row r="2" spans="1:40" x14ac:dyDescent="0.2">
      <c r="X2" s="150" t="s">
        <v>1037</v>
      </c>
      <c r="Y2" s="151"/>
      <c r="Z2" s="151"/>
      <c r="AA2" s="151"/>
      <c r="AB2" s="151"/>
      <c r="AC2" s="151"/>
      <c r="AD2" s="151"/>
      <c r="AE2" s="151"/>
      <c r="AF2" s="151"/>
      <c r="AG2" s="151"/>
      <c r="AH2" s="151"/>
      <c r="AI2" s="151"/>
      <c r="AJ2" s="151"/>
      <c r="AK2" s="151"/>
      <c r="AL2" s="151"/>
      <c r="AM2" s="151"/>
      <c r="AN2" s="152"/>
    </row>
    <row r="3" spans="1:40" ht="38.25" x14ac:dyDescent="0.2">
      <c r="A3" s="124" t="s">
        <v>1038</v>
      </c>
      <c r="B3" s="124" t="s">
        <v>1039</v>
      </c>
      <c r="C3" s="124" t="s">
        <v>1040</v>
      </c>
      <c r="D3" s="124" t="s">
        <v>1041</v>
      </c>
      <c r="E3" s="124" t="s">
        <v>1042</v>
      </c>
      <c r="F3" s="124" t="s">
        <v>1043</v>
      </c>
      <c r="G3" s="124" t="s">
        <v>1044</v>
      </c>
      <c r="H3" s="124" t="s">
        <v>1045</v>
      </c>
      <c r="I3" s="124" t="s">
        <v>1046</v>
      </c>
      <c r="J3" s="124" t="s">
        <v>1050</v>
      </c>
      <c r="K3" s="124" t="s">
        <v>1052</v>
      </c>
      <c r="L3" s="124" t="s">
        <v>1053</v>
      </c>
      <c r="M3" s="124" t="s">
        <v>1054</v>
      </c>
      <c r="N3" s="124" t="s">
        <v>1055</v>
      </c>
      <c r="O3" s="124" t="s">
        <v>0</v>
      </c>
      <c r="P3" s="124" t="s">
        <v>137</v>
      </c>
      <c r="Q3" s="124" t="s">
        <v>94</v>
      </c>
      <c r="R3" s="124" t="s">
        <v>96</v>
      </c>
      <c r="S3" s="124" t="s">
        <v>95</v>
      </c>
      <c r="T3" s="124" t="s">
        <v>98</v>
      </c>
      <c r="U3" s="124" t="s">
        <v>97</v>
      </c>
      <c r="V3" s="124" t="s">
        <v>1056</v>
      </c>
      <c r="W3" s="124" t="s">
        <v>1057</v>
      </c>
      <c r="X3" s="124" t="s">
        <v>1076</v>
      </c>
      <c r="Y3" s="124" t="s">
        <v>1077</v>
      </c>
      <c r="Z3" s="124" t="s">
        <v>1078</v>
      </c>
      <c r="AA3" s="124" t="s">
        <v>1079</v>
      </c>
      <c r="AB3" s="140" t="s">
        <v>0</v>
      </c>
      <c r="AC3" s="140" t="s">
        <v>1058</v>
      </c>
      <c r="AD3" s="140" t="s">
        <v>137</v>
      </c>
      <c r="AE3" s="140" t="s">
        <v>94</v>
      </c>
      <c r="AF3" s="124" t="s">
        <v>97</v>
      </c>
      <c r="AG3" s="124" t="s">
        <v>1080</v>
      </c>
      <c r="AH3" s="124" t="s">
        <v>1081</v>
      </c>
      <c r="AI3" s="124" t="s">
        <v>1082</v>
      </c>
      <c r="AJ3" s="125" t="s">
        <v>1047</v>
      </c>
      <c r="AK3" s="125" t="s">
        <v>1048</v>
      </c>
      <c r="AL3" s="125" t="s">
        <v>1049</v>
      </c>
      <c r="AM3" s="125" t="s">
        <v>1083</v>
      </c>
      <c r="AN3" s="140" t="s">
        <v>1084</v>
      </c>
    </row>
    <row r="4" spans="1:40" ht="25.5" x14ac:dyDescent="0.2">
      <c r="A4" s="119" t="s">
        <v>1085</v>
      </c>
      <c r="B4" s="120" t="s">
        <v>1086</v>
      </c>
      <c r="C4" s="126" t="s">
        <v>1087</v>
      </c>
      <c r="D4" s="121">
        <v>2</v>
      </c>
      <c r="E4" s="120" t="s">
        <v>1088</v>
      </c>
      <c r="F4" s="120" t="s">
        <v>1063</v>
      </c>
      <c r="G4" s="120" t="s">
        <v>1064</v>
      </c>
      <c r="H4" s="126" t="s">
        <v>1089</v>
      </c>
      <c r="I4" s="121">
        <v>60000</v>
      </c>
      <c r="J4" s="121">
        <v>10000</v>
      </c>
      <c r="K4" s="121">
        <v>100</v>
      </c>
      <c r="L4" s="122">
        <v>42917</v>
      </c>
      <c r="M4" s="121">
        <v>0</v>
      </c>
      <c r="N4" s="122">
        <v>42917</v>
      </c>
      <c r="O4" s="120" t="s">
        <v>852</v>
      </c>
      <c r="P4" s="120" t="s">
        <v>817</v>
      </c>
      <c r="Q4" s="120" t="s">
        <v>149</v>
      </c>
      <c r="R4" s="120"/>
      <c r="S4" s="120"/>
      <c r="T4" s="120"/>
      <c r="U4" s="120"/>
      <c r="V4" s="120"/>
      <c r="W4" s="120" t="s">
        <v>1066</v>
      </c>
      <c r="X4" s="120" t="s">
        <v>1090</v>
      </c>
      <c r="Y4" s="122">
        <v>44013</v>
      </c>
      <c r="Z4" s="122">
        <v>44408</v>
      </c>
      <c r="AA4" s="120" t="s">
        <v>1091</v>
      </c>
      <c r="AB4" s="120" t="s">
        <v>852</v>
      </c>
      <c r="AC4" s="120" t="s">
        <v>828</v>
      </c>
      <c r="AD4" s="120" t="s">
        <v>817</v>
      </c>
      <c r="AE4" s="120" t="s">
        <v>149</v>
      </c>
      <c r="AF4" s="120"/>
      <c r="AG4" s="121">
        <v>100</v>
      </c>
      <c r="AH4" s="121">
        <v>10000</v>
      </c>
      <c r="AI4" s="121">
        <v>10000</v>
      </c>
      <c r="AJ4" s="121">
        <v>1.7500000000000002E-2</v>
      </c>
      <c r="AK4" s="121">
        <f>AJ4*I4</f>
        <v>1050</v>
      </c>
      <c r="AL4" s="121">
        <f>AK4+I4</f>
        <v>61050</v>
      </c>
      <c r="AM4" s="121">
        <v>11000</v>
      </c>
      <c r="AN4" s="120" t="s">
        <v>1092</v>
      </c>
    </row>
    <row r="5" spans="1:40" ht="25.5" hidden="1" x14ac:dyDescent="0.2">
      <c r="A5" s="119" t="s">
        <v>1085</v>
      </c>
      <c r="B5" s="120" t="s">
        <v>1093</v>
      </c>
      <c r="C5" s="126" t="s">
        <v>1094</v>
      </c>
      <c r="D5" s="121">
        <v>0</v>
      </c>
      <c r="E5" s="120" t="s">
        <v>1095</v>
      </c>
      <c r="F5" s="120" t="s">
        <v>1063</v>
      </c>
      <c r="G5" s="120" t="s">
        <v>1064</v>
      </c>
      <c r="H5" s="126" t="s">
        <v>1096</v>
      </c>
      <c r="I5" s="121">
        <v>42000</v>
      </c>
      <c r="J5" s="121">
        <v>0</v>
      </c>
      <c r="K5" s="121">
        <v>100</v>
      </c>
      <c r="L5" s="122">
        <v>43664</v>
      </c>
      <c r="M5" s="121">
        <v>0</v>
      </c>
      <c r="N5" s="122">
        <v>43664</v>
      </c>
      <c r="O5" s="120" t="s">
        <v>865</v>
      </c>
      <c r="P5" s="120" t="s">
        <v>817</v>
      </c>
      <c r="Q5" s="120" t="s">
        <v>149</v>
      </c>
      <c r="R5" s="120"/>
      <c r="S5" s="120"/>
      <c r="T5" s="120"/>
      <c r="U5" s="120"/>
      <c r="V5" s="120"/>
      <c r="W5" s="120"/>
      <c r="X5" s="120" t="s">
        <v>1097</v>
      </c>
      <c r="Y5" s="122">
        <v>43831</v>
      </c>
      <c r="Z5" s="122"/>
      <c r="AA5" s="120"/>
      <c r="AB5" s="120" t="s">
        <v>865</v>
      </c>
      <c r="AC5" s="120" t="s">
        <v>828</v>
      </c>
      <c r="AD5" s="120" t="s">
        <v>817</v>
      </c>
      <c r="AE5" s="120" t="s">
        <v>149</v>
      </c>
      <c r="AF5" s="120"/>
      <c r="AG5" s="121">
        <v>100</v>
      </c>
      <c r="AH5" s="121">
        <v>42000</v>
      </c>
      <c r="AI5" s="121">
        <v>42000</v>
      </c>
      <c r="AJ5" s="121">
        <v>0.02</v>
      </c>
      <c r="AK5" s="121">
        <f t="shared" ref="AK5:AK12" si="0">AJ5*AI5</f>
        <v>840</v>
      </c>
      <c r="AL5" s="121">
        <f t="shared" ref="AL5:AL12" si="1">AK5+AI5</f>
        <v>42840</v>
      </c>
      <c r="AM5" s="121"/>
      <c r="AN5" s="120" t="s">
        <v>1066</v>
      </c>
    </row>
    <row r="6" spans="1:40" ht="25.5" hidden="1" x14ac:dyDescent="0.2">
      <c r="A6" s="119" t="s">
        <v>1085</v>
      </c>
      <c r="B6" s="120" t="s">
        <v>1098</v>
      </c>
      <c r="C6" s="126" t="s">
        <v>1099</v>
      </c>
      <c r="D6" s="121">
        <v>0</v>
      </c>
      <c r="E6" s="120" t="s">
        <v>1100</v>
      </c>
      <c r="F6" s="120" t="s">
        <v>1063</v>
      </c>
      <c r="G6" s="120" t="s">
        <v>1064</v>
      </c>
      <c r="H6" s="126" t="s">
        <v>1096</v>
      </c>
      <c r="I6" s="121">
        <v>49000</v>
      </c>
      <c r="J6" s="121">
        <v>0</v>
      </c>
      <c r="K6" s="121">
        <v>100</v>
      </c>
      <c r="L6" s="122">
        <v>40405</v>
      </c>
      <c r="M6" s="121">
        <v>0</v>
      </c>
      <c r="N6" s="122">
        <v>40405</v>
      </c>
      <c r="O6" s="120" t="s">
        <v>865</v>
      </c>
      <c r="P6" s="120" t="s">
        <v>817</v>
      </c>
      <c r="Q6" s="120" t="s">
        <v>149</v>
      </c>
      <c r="R6" s="120"/>
      <c r="S6" s="120"/>
      <c r="T6" s="120"/>
      <c r="U6" s="120"/>
      <c r="V6" s="120"/>
      <c r="W6" s="120"/>
      <c r="X6" s="120" t="s">
        <v>1097</v>
      </c>
      <c r="Y6" s="122">
        <v>43831</v>
      </c>
      <c r="Z6" s="122"/>
      <c r="AA6" s="120"/>
      <c r="AB6" s="120" t="s">
        <v>865</v>
      </c>
      <c r="AC6" s="120" t="s">
        <v>828</v>
      </c>
      <c r="AD6" s="120" t="s">
        <v>817</v>
      </c>
      <c r="AE6" s="120" t="s">
        <v>149</v>
      </c>
      <c r="AF6" s="120"/>
      <c r="AG6" s="121">
        <v>100</v>
      </c>
      <c r="AH6" s="121">
        <v>49000</v>
      </c>
      <c r="AI6" s="121">
        <v>49000</v>
      </c>
      <c r="AJ6" s="121">
        <v>0.02</v>
      </c>
      <c r="AK6" s="121">
        <f t="shared" si="0"/>
        <v>980</v>
      </c>
      <c r="AL6" s="121">
        <f t="shared" si="1"/>
        <v>49980</v>
      </c>
      <c r="AM6" s="121"/>
      <c r="AN6" s="120" t="s">
        <v>1066</v>
      </c>
    </row>
    <row r="7" spans="1:40" ht="25.5" hidden="1" x14ac:dyDescent="0.2">
      <c r="A7" s="119" t="s">
        <v>1085</v>
      </c>
      <c r="B7" s="120" t="s">
        <v>1101</v>
      </c>
      <c r="C7" s="126" t="s">
        <v>1102</v>
      </c>
      <c r="D7" s="121">
        <v>0</v>
      </c>
      <c r="E7" s="120" t="s">
        <v>1103</v>
      </c>
      <c r="F7" s="120" t="s">
        <v>1063</v>
      </c>
      <c r="G7" s="120" t="s">
        <v>1064</v>
      </c>
      <c r="H7" s="126" t="s">
        <v>1104</v>
      </c>
      <c r="I7" s="121">
        <v>60000</v>
      </c>
      <c r="J7" s="121">
        <v>0</v>
      </c>
      <c r="K7" s="121">
        <v>100</v>
      </c>
      <c r="L7" s="122">
        <v>41323</v>
      </c>
      <c r="M7" s="121">
        <v>0</v>
      </c>
      <c r="N7" s="122">
        <v>41323</v>
      </c>
      <c r="O7" s="120" t="s">
        <v>852</v>
      </c>
      <c r="P7" s="120" t="s">
        <v>817</v>
      </c>
      <c r="Q7" s="120" t="s">
        <v>149</v>
      </c>
      <c r="R7" s="120"/>
      <c r="S7" s="120"/>
      <c r="T7" s="120"/>
      <c r="U7" s="120"/>
      <c r="V7" s="120"/>
      <c r="W7" s="120"/>
      <c r="X7" s="120" t="s">
        <v>1090</v>
      </c>
      <c r="Y7" s="122">
        <v>43709</v>
      </c>
      <c r="Z7" s="122"/>
      <c r="AA7" s="120" t="s">
        <v>1091</v>
      </c>
      <c r="AB7" s="120" t="s">
        <v>1105</v>
      </c>
      <c r="AC7" s="120" t="s">
        <v>1106</v>
      </c>
      <c r="AD7" s="120" t="s">
        <v>1107</v>
      </c>
      <c r="AE7" s="120" t="s">
        <v>1108</v>
      </c>
      <c r="AF7" s="120" t="s">
        <v>1109</v>
      </c>
      <c r="AG7" s="121">
        <v>100</v>
      </c>
      <c r="AH7" s="121">
        <v>0</v>
      </c>
      <c r="AI7" s="121">
        <v>0</v>
      </c>
      <c r="AJ7" s="121"/>
      <c r="AK7" s="121">
        <f t="shared" si="0"/>
        <v>0</v>
      </c>
      <c r="AL7" s="121">
        <f t="shared" si="1"/>
        <v>0</v>
      </c>
      <c r="AM7" s="121"/>
      <c r="AN7" s="120" t="s">
        <v>1092</v>
      </c>
    </row>
    <row r="8" spans="1:40" ht="25.5" hidden="1" x14ac:dyDescent="0.2">
      <c r="A8" s="119" t="s">
        <v>1085</v>
      </c>
      <c r="B8" s="120" t="s">
        <v>1110</v>
      </c>
      <c r="C8" s="126" t="s">
        <v>1111</v>
      </c>
      <c r="D8" s="121">
        <v>0</v>
      </c>
      <c r="E8" s="120" t="s">
        <v>1112</v>
      </c>
      <c r="F8" s="120" t="s">
        <v>1063</v>
      </c>
      <c r="G8" s="120" t="s">
        <v>1064</v>
      </c>
      <c r="H8" s="126" t="s">
        <v>1104</v>
      </c>
      <c r="I8" s="121">
        <v>53000</v>
      </c>
      <c r="J8" s="121">
        <v>0</v>
      </c>
      <c r="K8" s="121">
        <v>100</v>
      </c>
      <c r="L8" s="122">
        <v>42124</v>
      </c>
      <c r="M8" s="121">
        <v>0</v>
      </c>
      <c r="N8" s="122">
        <v>42124</v>
      </c>
      <c r="O8" s="120" t="s">
        <v>852</v>
      </c>
      <c r="P8" s="120" t="s">
        <v>817</v>
      </c>
      <c r="Q8" s="120" t="s">
        <v>149</v>
      </c>
      <c r="R8" s="120"/>
      <c r="S8" s="120"/>
      <c r="T8" s="120"/>
      <c r="U8" s="120"/>
      <c r="V8" s="120"/>
      <c r="W8" s="120"/>
      <c r="X8" s="120" t="s">
        <v>1090</v>
      </c>
      <c r="Y8" s="122">
        <v>43647</v>
      </c>
      <c r="Z8" s="122"/>
      <c r="AA8" s="120" t="s">
        <v>1091</v>
      </c>
      <c r="AB8" s="120" t="s">
        <v>838</v>
      </c>
      <c r="AC8" s="120" t="s">
        <v>828</v>
      </c>
      <c r="AD8" s="120" t="s">
        <v>817</v>
      </c>
      <c r="AE8" s="120" t="s">
        <v>149</v>
      </c>
      <c r="AF8" s="120"/>
      <c r="AG8" s="121">
        <v>100</v>
      </c>
      <c r="AH8" s="121">
        <v>0</v>
      </c>
      <c r="AI8" s="121">
        <v>0</v>
      </c>
      <c r="AJ8" s="121"/>
      <c r="AK8" s="121">
        <f t="shared" si="0"/>
        <v>0</v>
      </c>
      <c r="AL8" s="121">
        <f t="shared" si="1"/>
        <v>0</v>
      </c>
      <c r="AM8" s="121"/>
      <c r="AN8" s="120" t="s">
        <v>1092</v>
      </c>
    </row>
    <row r="9" spans="1:40" ht="25.5" hidden="1" x14ac:dyDescent="0.2">
      <c r="A9" s="119" t="s">
        <v>1085</v>
      </c>
      <c r="B9" s="120" t="s">
        <v>1113</v>
      </c>
      <c r="C9" s="126" t="s">
        <v>1114</v>
      </c>
      <c r="D9" s="121">
        <v>0</v>
      </c>
      <c r="E9" s="120" t="s">
        <v>1115</v>
      </c>
      <c r="F9" s="120" t="s">
        <v>1063</v>
      </c>
      <c r="G9" s="120" t="s">
        <v>1064</v>
      </c>
      <c r="H9" s="126" t="s">
        <v>1116</v>
      </c>
      <c r="I9" s="121">
        <v>55000</v>
      </c>
      <c r="J9" s="121">
        <v>0</v>
      </c>
      <c r="K9" s="121">
        <v>100</v>
      </c>
      <c r="L9" s="122">
        <v>43591</v>
      </c>
      <c r="M9" s="121">
        <v>0</v>
      </c>
      <c r="N9" s="122">
        <v>43591</v>
      </c>
      <c r="O9" s="120" t="s">
        <v>872</v>
      </c>
      <c r="P9" s="120"/>
      <c r="Q9" s="120" t="s">
        <v>149</v>
      </c>
      <c r="R9" s="120"/>
      <c r="S9" s="120"/>
      <c r="T9" s="120"/>
      <c r="U9" s="120"/>
      <c r="V9" s="120"/>
      <c r="W9" s="120"/>
      <c r="X9" s="120" t="s">
        <v>1097</v>
      </c>
      <c r="Y9" s="122">
        <v>43836</v>
      </c>
      <c r="Z9" s="122"/>
      <c r="AA9" s="120"/>
      <c r="AB9" s="120" t="s">
        <v>872</v>
      </c>
      <c r="AC9" s="120" t="s">
        <v>828</v>
      </c>
      <c r="AD9" s="120" t="s">
        <v>817</v>
      </c>
      <c r="AE9" s="120" t="s">
        <v>149</v>
      </c>
      <c r="AF9" s="120"/>
      <c r="AG9" s="121">
        <v>100</v>
      </c>
      <c r="AH9" s="121">
        <v>55000</v>
      </c>
      <c r="AI9" s="121">
        <v>55000</v>
      </c>
      <c r="AJ9" s="121">
        <v>1.4999999999999999E-2</v>
      </c>
      <c r="AK9" s="121">
        <f t="shared" si="0"/>
        <v>825</v>
      </c>
      <c r="AL9" s="121">
        <f t="shared" si="1"/>
        <v>55825</v>
      </c>
      <c r="AM9" s="121"/>
      <c r="AN9" s="120" t="s">
        <v>1066</v>
      </c>
    </row>
    <row r="10" spans="1:40" ht="25.5" x14ac:dyDescent="0.2">
      <c r="A10" s="119" t="s">
        <v>1085</v>
      </c>
      <c r="B10" s="120" t="s">
        <v>1110</v>
      </c>
      <c r="C10" s="126" t="s">
        <v>1111</v>
      </c>
      <c r="D10" s="121">
        <v>2</v>
      </c>
      <c r="E10" s="120" t="s">
        <v>1112</v>
      </c>
      <c r="F10" s="120" t="s">
        <v>1063</v>
      </c>
      <c r="G10" s="120" t="s">
        <v>1064</v>
      </c>
      <c r="H10" s="126" t="s">
        <v>1104</v>
      </c>
      <c r="I10" s="121">
        <v>53000</v>
      </c>
      <c r="J10" s="121">
        <v>0</v>
      </c>
      <c r="K10" s="121">
        <v>100</v>
      </c>
      <c r="L10" s="122">
        <v>42124</v>
      </c>
      <c r="M10" s="121">
        <v>0</v>
      </c>
      <c r="N10" s="122">
        <v>42124</v>
      </c>
      <c r="O10" s="120" t="s">
        <v>852</v>
      </c>
      <c r="P10" s="120" t="s">
        <v>817</v>
      </c>
      <c r="Q10" s="120" t="s">
        <v>149</v>
      </c>
      <c r="R10" s="120"/>
      <c r="S10" s="120"/>
      <c r="T10" s="120"/>
      <c r="U10" s="120"/>
      <c r="V10" s="120"/>
      <c r="W10" s="120"/>
      <c r="X10" s="120" t="s">
        <v>1097</v>
      </c>
      <c r="Y10" s="122">
        <v>43831</v>
      </c>
      <c r="Z10" s="122"/>
      <c r="AA10" s="120"/>
      <c r="AB10" s="120" t="s">
        <v>852</v>
      </c>
      <c r="AC10" s="120" t="s">
        <v>828</v>
      </c>
      <c r="AD10" s="120" t="s">
        <v>817</v>
      </c>
      <c r="AE10" s="120" t="s">
        <v>149</v>
      </c>
      <c r="AF10" s="120"/>
      <c r="AG10" s="121">
        <v>100</v>
      </c>
      <c r="AH10" s="121">
        <v>53000</v>
      </c>
      <c r="AI10" s="121">
        <v>53000</v>
      </c>
      <c r="AJ10" s="121">
        <v>1.4999999999999999E-2</v>
      </c>
      <c r="AK10" s="121">
        <f t="shared" si="0"/>
        <v>795</v>
      </c>
      <c r="AL10" s="121">
        <f t="shared" si="1"/>
        <v>53795</v>
      </c>
      <c r="AM10" s="121"/>
      <c r="AN10" s="120" t="s">
        <v>1066</v>
      </c>
    </row>
    <row r="11" spans="1:40" ht="25.5" hidden="1" x14ac:dyDescent="0.2">
      <c r="A11" s="119" t="s">
        <v>1085</v>
      </c>
      <c r="B11" s="120" t="s">
        <v>1098</v>
      </c>
      <c r="C11" s="126" t="s">
        <v>1099</v>
      </c>
      <c r="D11" s="121">
        <v>0</v>
      </c>
      <c r="E11" s="120" t="s">
        <v>1100</v>
      </c>
      <c r="F11" s="120" t="s">
        <v>1063</v>
      </c>
      <c r="G11" s="120" t="s">
        <v>1064</v>
      </c>
      <c r="H11" s="126" t="s">
        <v>1096</v>
      </c>
      <c r="I11" s="121">
        <v>46000</v>
      </c>
      <c r="J11" s="121">
        <v>0</v>
      </c>
      <c r="K11" s="121">
        <v>100</v>
      </c>
      <c r="L11" s="122">
        <v>40405</v>
      </c>
      <c r="M11" s="121">
        <v>0</v>
      </c>
      <c r="N11" s="122">
        <v>40405</v>
      </c>
      <c r="O11" s="120" t="s">
        <v>865</v>
      </c>
      <c r="P11" s="120" t="s">
        <v>817</v>
      </c>
      <c r="Q11" s="120" t="s">
        <v>149</v>
      </c>
      <c r="R11" s="120"/>
      <c r="S11" s="120"/>
      <c r="T11" s="120"/>
      <c r="U11" s="120"/>
      <c r="V11" s="120"/>
      <c r="W11" s="120"/>
      <c r="X11" s="120" t="s">
        <v>1090</v>
      </c>
      <c r="Y11" s="122">
        <v>43709</v>
      </c>
      <c r="Z11" s="122"/>
      <c r="AA11" s="120" t="s">
        <v>1091</v>
      </c>
      <c r="AB11" s="120" t="s">
        <v>1105</v>
      </c>
      <c r="AC11" s="120" t="s">
        <v>1106</v>
      </c>
      <c r="AD11" s="120" t="s">
        <v>1107</v>
      </c>
      <c r="AE11" s="120" t="s">
        <v>1108</v>
      </c>
      <c r="AF11" s="120" t="s">
        <v>1109</v>
      </c>
      <c r="AG11" s="121">
        <v>100</v>
      </c>
      <c r="AH11" s="121">
        <v>0</v>
      </c>
      <c r="AI11" s="121">
        <v>0</v>
      </c>
      <c r="AJ11" s="121"/>
      <c r="AK11" s="121">
        <f t="shared" si="0"/>
        <v>0</v>
      </c>
      <c r="AL11" s="121">
        <f t="shared" si="1"/>
        <v>0</v>
      </c>
      <c r="AM11" s="121"/>
      <c r="AN11" s="120" t="s">
        <v>1092</v>
      </c>
    </row>
    <row r="12" spans="1:40" ht="25.5" x14ac:dyDescent="0.2">
      <c r="A12" s="119" t="s">
        <v>1085</v>
      </c>
      <c r="B12" s="120" t="s">
        <v>1101</v>
      </c>
      <c r="C12" s="126" t="s">
        <v>1102</v>
      </c>
      <c r="D12" s="121">
        <v>2</v>
      </c>
      <c r="E12" s="120" t="s">
        <v>1103</v>
      </c>
      <c r="F12" s="120" t="s">
        <v>1063</v>
      </c>
      <c r="G12" s="120" t="s">
        <v>1064</v>
      </c>
      <c r="H12" s="126" t="s">
        <v>1104</v>
      </c>
      <c r="I12" s="121">
        <v>60000</v>
      </c>
      <c r="J12" s="121">
        <v>0</v>
      </c>
      <c r="K12" s="121">
        <v>100</v>
      </c>
      <c r="L12" s="122">
        <v>41323</v>
      </c>
      <c r="M12" s="121">
        <v>0</v>
      </c>
      <c r="N12" s="122">
        <v>41323</v>
      </c>
      <c r="O12" s="120" t="s">
        <v>852</v>
      </c>
      <c r="P12" s="120" t="s">
        <v>817</v>
      </c>
      <c r="Q12" s="120" t="s">
        <v>149</v>
      </c>
      <c r="R12" s="120"/>
      <c r="S12" s="120"/>
      <c r="T12" s="120"/>
      <c r="U12" s="120"/>
      <c r="V12" s="120"/>
      <c r="W12" s="120"/>
      <c r="X12" s="120" t="s">
        <v>1097</v>
      </c>
      <c r="Y12" s="122">
        <v>43831</v>
      </c>
      <c r="Z12" s="122"/>
      <c r="AA12" s="120"/>
      <c r="AB12" s="120" t="s">
        <v>852</v>
      </c>
      <c r="AC12" s="120" t="s">
        <v>828</v>
      </c>
      <c r="AD12" s="120" t="s">
        <v>817</v>
      </c>
      <c r="AE12" s="120" t="s">
        <v>149</v>
      </c>
      <c r="AF12" s="120"/>
      <c r="AG12" s="121">
        <v>100</v>
      </c>
      <c r="AH12" s="121">
        <v>60000</v>
      </c>
      <c r="AI12" s="121">
        <v>60000</v>
      </c>
      <c r="AJ12" s="121">
        <v>0.03</v>
      </c>
      <c r="AK12" s="121">
        <f t="shared" si="0"/>
        <v>1800</v>
      </c>
      <c r="AL12" s="121">
        <f t="shared" si="1"/>
        <v>61800</v>
      </c>
      <c r="AM12" s="121"/>
      <c r="AN12" s="120" t="s">
        <v>1066</v>
      </c>
    </row>
    <row r="14" spans="1:40" x14ac:dyDescent="0.2">
      <c r="AL14" s="127">
        <f>SUBTOTAL(9,AL4:AL13)</f>
        <v>176645</v>
      </c>
      <c r="AM14" s="127">
        <f>SUBTOTAL(9,AM4:AM13)</f>
        <v>11000</v>
      </c>
    </row>
  </sheetData>
  <autoFilter ref="A3:AN12" xr:uid="{00000000-0009-0000-0000-000000000000}">
    <filterColumn colId="27">
      <filters>
        <filter val="D060 Business Services"/>
      </filters>
    </filterColumn>
    <filterColumn colId="30">
      <filters>
        <filter val="11 Operating Fund"/>
      </filters>
    </filterColumn>
    <sortState xmlns:xlrd2="http://schemas.microsoft.com/office/spreadsheetml/2017/richdata2" ref="A4:AN12">
      <sortCondition ref="W3:W12"/>
    </sortState>
  </autoFilter>
  <mergeCells count="1">
    <mergeCell ref="X2:AN2"/>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877C7-A09E-40BE-96B2-4D44CBF073BF}">
  <sheetPr filterMode="1"/>
  <dimension ref="A1:AI27"/>
  <sheetViews>
    <sheetView workbookViewId="0">
      <selection activeCell="C8" sqref="C8"/>
    </sheetView>
  </sheetViews>
  <sheetFormatPr defaultColWidth="8" defaultRowHeight="15" x14ac:dyDescent="0.25"/>
  <cols>
    <col min="1" max="35" width="23.42578125" style="132" customWidth="1"/>
    <col min="36" max="16384" width="8" style="129"/>
  </cols>
  <sheetData>
    <row r="1" spans="1:35" x14ac:dyDescent="0.25">
      <c r="A1" s="128" t="s">
        <v>1117</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35" x14ac:dyDescent="0.25">
      <c r="A2" s="130" t="s">
        <v>1118</v>
      </c>
      <c r="B2" s="131">
        <v>44273</v>
      </c>
    </row>
    <row r="3" spans="1:35" ht="25.5" x14ac:dyDescent="0.25">
      <c r="A3" s="130" t="s">
        <v>1119</v>
      </c>
      <c r="B3" s="133" t="s">
        <v>1120</v>
      </c>
    </row>
    <row r="4" spans="1:35" x14ac:dyDescent="0.25">
      <c r="A4" s="130" t="s">
        <v>1121</v>
      </c>
      <c r="B4" s="134" t="s">
        <v>1059</v>
      </c>
    </row>
    <row r="5" spans="1:35" x14ac:dyDescent="0.25">
      <c r="A5" s="130" t="s">
        <v>1122</v>
      </c>
      <c r="B5" s="131"/>
    </row>
    <row r="6" spans="1:35" ht="25.5" x14ac:dyDescent="0.25">
      <c r="A6" s="135"/>
      <c r="B6" s="135"/>
      <c r="C6" s="135"/>
      <c r="D6" s="135"/>
      <c r="E6" s="135"/>
      <c r="F6" s="135"/>
      <c r="G6" s="135"/>
      <c r="H6" s="135"/>
      <c r="I6" s="135"/>
      <c r="J6" s="135"/>
      <c r="K6" s="135"/>
      <c r="L6" s="135"/>
      <c r="M6" s="135"/>
      <c r="N6" s="135"/>
      <c r="O6" s="135"/>
      <c r="P6" s="135"/>
      <c r="Q6" s="135"/>
      <c r="R6" s="135"/>
      <c r="S6" s="135"/>
      <c r="T6" s="135"/>
      <c r="U6" s="135"/>
      <c r="V6" s="135"/>
      <c r="W6" s="135" t="s">
        <v>1037</v>
      </c>
      <c r="X6" s="135"/>
      <c r="Y6" s="135"/>
      <c r="Z6" s="135"/>
      <c r="AA6" s="135"/>
      <c r="AB6" s="135"/>
      <c r="AC6" s="135"/>
      <c r="AD6" s="135"/>
      <c r="AE6" s="135"/>
      <c r="AF6" s="135"/>
      <c r="AG6" s="135"/>
      <c r="AH6" s="135"/>
      <c r="AI6" s="135"/>
    </row>
    <row r="7" spans="1:35" ht="38.25" x14ac:dyDescent="0.25">
      <c r="A7" s="135" t="s">
        <v>1039</v>
      </c>
      <c r="B7" s="135" t="s">
        <v>1040</v>
      </c>
      <c r="C7" s="135" t="s">
        <v>1041</v>
      </c>
      <c r="D7" s="135" t="s">
        <v>1042</v>
      </c>
      <c r="E7" s="135" t="s">
        <v>1043</v>
      </c>
      <c r="F7" s="135" t="s">
        <v>1044</v>
      </c>
      <c r="G7" s="135" t="s">
        <v>1045</v>
      </c>
      <c r="H7" s="149" t="s">
        <v>1123</v>
      </c>
      <c r="I7" s="139" t="s">
        <v>1050</v>
      </c>
      <c r="J7" s="135" t="s">
        <v>1052</v>
      </c>
      <c r="K7" s="135" t="s">
        <v>1053</v>
      </c>
      <c r="L7" s="135" t="s">
        <v>1054</v>
      </c>
      <c r="M7" s="135" t="s">
        <v>1055</v>
      </c>
      <c r="N7" s="149" t="s">
        <v>0</v>
      </c>
      <c r="O7" s="149" t="s">
        <v>137</v>
      </c>
      <c r="P7" s="149" t="s">
        <v>94</v>
      </c>
      <c r="Q7" s="135" t="s">
        <v>96</v>
      </c>
      <c r="R7" s="135" t="s">
        <v>95</v>
      </c>
      <c r="S7" s="135" t="s">
        <v>98</v>
      </c>
      <c r="T7" s="135" t="s">
        <v>97</v>
      </c>
      <c r="U7" s="135" t="s">
        <v>823</v>
      </c>
      <c r="V7" s="135" t="s">
        <v>1057</v>
      </c>
      <c r="W7" s="135" t="s">
        <v>1076</v>
      </c>
      <c r="X7" s="135" t="s">
        <v>1077</v>
      </c>
      <c r="Y7" s="135" t="s">
        <v>1078</v>
      </c>
      <c r="Z7" s="135" t="s">
        <v>1079</v>
      </c>
      <c r="AA7" s="135" t="s">
        <v>0</v>
      </c>
      <c r="AB7" s="139" t="s">
        <v>1058</v>
      </c>
      <c r="AC7" s="139" t="s">
        <v>137</v>
      </c>
      <c r="AD7" s="139" t="s">
        <v>94</v>
      </c>
      <c r="AE7" s="135" t="s">
        <v>1080</v>
      </c>
      <c r="AF7" s="135" t="s">
        <v>1081</v>
      </c>
      <c r="AG7" s="135" t="s">
        <v>1082</v>
      </c>
      <c r="AH7" s="136" t="s">
        <v>1083</v>
      </c>
      <c r="AI7" s="139" t="s">
        <v>1084</v>
      </c>
    </row>
    <row r="8" spans="1:35" ht="38.25" x14ac:dyDescent="0.25">
      <c r="A8" s="137" t="s">
        <v>1124</v>
      </c>
      <c r="B8" s="133" t="s">
        <v>1125</v>
      </c>
      <c r="C8" s="138">
        <v>2</v>
      </c>
      <c r="D8" s="133" t="s">
        <v>1126</v>
      </c>
      <c r="E8" s="133" t="s">
        <v>1063</v>
      </c>
      <c r="F8" s="133" t="s">
        <v>1064</v>
      </c>
      <c r="G8" s="133" t="s">
        <v>1127</v>
      </c>
      <c r="H8" s="138">
        <v>66000</v>
      </c>
      <c r="I8" s="138">
        <v>30000</v>
      </c>
      <c r="J8" s="138">
        <v>100</v>
      </c>
      <c r="K8" s="131">
        <v>42309</v>
      </c>
      <c r="L8" s="138">
        <v>0</v>
      </c>
      <c r="M8" s="131">
        <v>42309</v>
      </c>
      <c r="N8" s="133" t="s">
        <v>1128</v>
      </c>
      <c r="O8" s="133" t="s">
        <v>817</v>
      </c>
      <c r="P8" s="133" t="s">
        <v>149</v>
      </c>
      <c r="V8" s="133"/>
      <c r="W8" s="133" t="s">
        <v>1090</v>
      </c>
      <c r="X8" s="131">
        <v>43800</v>
      </c>
      <c r="Y8" s="131"/>
      <c r="Z8" s="133" t="s">
        <v>1091</v>
      </c>
      <c r="AA8" s="133" t="s">
        <v>838</v>
      </c>
      <c r="AB8" s="133" t="s">
        <v>828</v>
      </c>
      <c r="AC8" s="133" t="s">
        <v>817</v>
      </c>
      <c r="AD8" s="133" t="s">
        <v>149</v>
      </c>
      <c r="AE8" s="138">
        <v>100</v>
      </c>
      <c r="AF8" s="138">
        <v>30000</v>
      </c>
      <c r="AG8" s="138">
        <v>30000</v>
      </c>
      <c r="AH8" s="138">
        <v>32000</v>
      </c>
      <c r="AI8" s="133" t="s">
        <v>1092</v>
      </c>
    </row>
    <row r="9" spans="1:35" ht="25.5" hidden="1" x14ac:dyDescent="0.25">
      <c r="A9" s="133" t="s">
        <v>1060</v>
      </c>
      <c r="B9" s="133" t="s">
        <v>1129</v>
      </c>
      <c r="C9" s="138">
        <v>2</v>
      </c>
      <c r="D9" s="133" t="s">
        <v>1062</v>
      </c>
      <c r="E9" s="133" t="s">
        <v>1063</v>
      </c>
      <c r="F9" s="133" t="s">
        <v>1064</v>
      </c>
      <c r="G9" s="133" t="s">
        <v>1130</v>
      </c>
      <c r="H9" s="138">
        <v>107233.2</v>
      </c>
      <c r="I9" s="138">
        <v>0</v>
      </c>
      <c r="J9" s="138">
        <v>100</v>
      </c>
      <c r="K9" s="131">
        <v>40217</v>
      </c>
      <c r="L9" s="138">
        <v>0</v>
      </c>
      <c r="M9" s="131">
        <v>40217</v>
      </c>
      <c r="N9" s="133" t="s">
        <v>865</v>
      </c>
      <c r="O9" s="133" t="s">
        <v>817</v>
      </c>
      <c r="P9" s="133" t="s">
        <v>149</v>
      </c>
      <c r="V9" s="133"/>
      <c r="W9" s="133" t="s">
        <v>1097</v>
      </c>
      <c r="X9" s="131">
        <v>43466</v>
      </c>
      <c r="Y9" s="131"/>
      <c r="AA9" s="133" t="s">
        <v>865</v>
      </c>
      <c r="AB9" s="133" t="s">
        <v>828</v>
      </c>
      <c r="AC9" s="133" t="s">
        <v>817</v>
      </c>
      <c r="AD9" s="133" t="s">
        <v>149</v>
      </c>
      <c r="AE9" s="138">
        <v>100</v>
      </c>
      <c r="AF9" s="138">
        <v>107233.2</v>
      </c>
      <c r="AG9" s="138">
        <v>107233.2</v>
      </c>
      <c r="AH9" s="138"/>
      <c r="AI9" s="133" t="s">
        <v>1066</v>
      </c>
    </row>
    <row r="10" spans="1:35" ht="25.5" hidden="1" x14ac:dyDescent="0.25">
      <c r="A10" s="133" t="s">
        <v>1067</v>
      </c>
      <c r="B10" s="133" t="s">
        <v>1131</v>
      </c>
      <c r="C10" s="138">
        <v>2</v>
      </c>
      <c r="D10" s="133" t="s">
        <v>1069</v>
      </c>
      <c r="E10" s="133" t="s">
        <v>1063</v>
      </c>
      <c r="F10" s="133" t="s">
        <v>1064</v>
      </c>
      <c r="G10" s="133" t="s">
        <v>1132</v>
      </c>
      <c r="H10" s="138">
        <v>202000</v>
      </c>
      <c r="I10" s="138">
        <v>0</v>
      </c>
      <c r="J10" s="138">
        <v>100</v>
      </c>
      <c r="K10" s="131">
        <v>42156</v>
      </c>
      <c r="L10" s="138">
        <v>0</v>
      </c>
      <c r="M10" s="131">
        <v>42156</v>
      </c>
      <c r="N10" s="133" t="s">
        <v>865</v>
      </c>
      <c r="O10" s="133" t="s">
        <v>817</v>
      </c>
      <c r="P10" s="133" t="s">
        <v>149</v>
      </c>
      <c r="V10" s="133"/>
      <c r="W10" s="133" t="s">
        <v>1090</v>
      </c>
      <c r="X10" s="131">
        <v>43739</v>
      </c>
      <c r="Y10" s="131"/>
      <c r="Z10" s="133" t="s">
        <v>1091</v>
      </c>
      <c r="AA10" s="133" t="s">
        <v>838</v>
      </c>
      <c r="AB10" s="133" t="s">
        <v>828</v>
      </c>
      <c r="AC10" s="133" t="s">
        <v>817</v>
      </c>
      <c r="AD10" s="133" t="s">
        <v>149</v>
      </c>
      <c r="AE10" s="138">
        <v>100</v>
      </c>
      <c r="AF10" s="138">
        <v>0</v>
      </c>
      <c r="AG10" s="138">
        <v>0</v>
      </c>
      <c r="AH10" s="138"/>
      <c r="AI10" s="133" t="s">
        <v>1092</v>
      </c>
    </row>
    <row r="11" spans="1:35" ht="25.5" hidden="1" x14ac:dyDescent="0.25">
      <c r="A11" s="133" t="s">
        <v>1110</v>
      </c>
      <c r="B11" s="133" t="s">
        <v>1133</v>
      </c>
      <c r="C11" s="138">
        <v>2</v>
      </c>
      <c r="D11" s="133" t="s">
        <v>1112</v>
      </c>
      <c r="E11" s="133" t="s">
        <v>1063</v>
      </c>
      <c r="F11" s="133" t="s">
        <v>1064</v>
      </c>
      <c r="G11" s="133" t="s">
        <v>1134</v>
      </c>
      <c r="H11" s="138">
        <v>76000</v>
      </c>
      <c r="I11" s="138">
        <v>0</v>
      </c>
      <c r="J11" s="138">
        <v>100</v>
      </c>
      <c r="K11" s="131">
        <v>42338</v>
      </c>
      <c r="L11" s="138">
        <v>0</v>
      </c>
      <c r="M11" s="131">
        <v>42338</v>
      </c>
      <c r="N11" s="133" t="s">
        <v>852</v>
      </c>
      <c r="O11" s="133" t="s">
        <v>817</v>
      </c>
      <c r="P11" s="133" t="s">
        <v>149</v>
      </c>
      <c r="V11" s="133"/>
      <c r="W11" s="133" t="s">
        <v>1090</v>
      </c>
      <c r="X11" s="131">
        <v>43647</v>
      </c>
      <c r="Y11" s="131"/>
      <c r="Z11" s="133" t="s">
        <v>1091</v>
      </c>
      <c r="AA11" s="133" t="s">
        <v>838</v>
      </c>
      <c r="AB11" s="133" t="s">
        <v>828</v>
      </c>
      <c r="AC11" s="133" t="s">
        <v>817</v>
      </c>
      <c r="AD11" s="133" t="s">
        <v>149</v>
      </c>
      <c r="AE11" s="138">
        <v>100</v>
      </c>
      <c r="AF11" s="138">
        <v>0</v>
      </c>
      <c r="AG11" s="138">
        <v>0</v>
      </c>
      <c r="AH11" s="138"/>
      <c r="AI11" s="133" t="s">
        <v>1092</v>
      </c>
    </row>
    <row r="12" spans="1:35" ht="25.5" hidden="1" x14ac:dyDescent="0.25">
      <c r="A12" s="133" t="s">
        <v>1071</v>
      </c>
      <c r="B12" s="133" t="s">
        <v>1135</v>
      </c>
      <c r="C12" s="138">
        <v>0</v>
      </c>
      <c r="D12" s="133" t="s">
        <v>1073</v>
      </c>
      <c r="E12" s="133" t="s">
        <v>1063</v>
      </c>
      <c r="F12" s="133" t="s">
        <v>1064</v>
      </c>
      <c r="G12" s="133" t="s">
        <v>1136</v>
      </c>
      <c r="H12" s="138">
        <v>34860.800000000003</v>
      </c>
      <c r="I12" s="138">
        <v>0</v>
      </c>
      <c r="J12" s="138">
        <v>100</v>
      </c>
      <c r="K12" s="131">
        <v>43787</v>
      </c>
      <c r="L12" s="138">
        <v>16.760000000000002</v>
      </c>
      <c r="M12" s="131">
        <v>43787</v>
      </c>
      <c r="N12" s="133" t="s">
        <v>865</v>
      </c>
      <c r="O12" s="133" t="s">
        <v>817</v>
      </c>
      <c r="P12" s="133" t="s">
        <v>149</v>
      </c>
      <c r="V12" s="133"/>
      <c r="W12" s="133" t="s">
        <v>1097</v>
      </c>
      <c r="X12" s="131">
        <v>43814</v>
      </c>
      <c r="Y12" s="131"/>
      <c r="AA12" s="133" t="s">
        <v>865</v>
      </c>
      <c r="AB12" s="133" t="s">
        <v>828</v>
      </c>
      <c r="AC12" s="133" t="s">
        <v>817</v>
      </c>
      <c r="AD12" s="133" t="s">
        <v>149</v>
      </c>
      <c r="AE12" s="138">
        <v>100</v>
      </c>
      <c r="AF12" s="138">
        <v>34860.800000000003</v>
      </c>
      <c r="AG12" s="138">
        <v>34860.800000000003</v>
      </c>
      <c r="AH12" s="138"/>
      <c r="AI12" s="133" t="s">
        <v>1075</v>
      </c>
    </row>
    <row r="13" spans="1:35" ht="25.5" hidden="1" x14ac:dyDescent="0.25">
      <c r="A13" s="133" t="s">
        <v>1137</v>
      </c>
      <c r="B13" s="133" t="s">
        <v>1138</v>
      </c>
      <c r="C13" s="138">
        <v>2</v>
      </c>
      <c r="D13" s="133" t="s">
        <v>1139</v>
      </c>
      <c r="E13" s="133" t="s">
        <v>1063</v>
      </c>
      <c r="F13" s="133" t="s">
        <v>1064</v>
      </c>
      <c r="G13" s="133" t="s">
        <v>1130</v>
      </c>
      <c r="H13" s="138">
        <v>97029.2</v>
      </c>
      <c r="I13" s="138">
        <v>0</v>
      </c>
      <c r="J13" s="138">
        <v>100</v>
      </c>
      <c r="K13" s="131">
        <v>32111</v>
      </c>
      <c r="L13" s="138">
        <v>0</v>
      </c>
      <c r="M13" s="131">
        <v>32111</v>
      </c>
      <c r="N13" s="133" t="s">
        <v>865</v>
      </c>
      <c r="O13" s="133" t="s">
        <v>817</v>
      </c>
      <c r="P13" s="133" t="s">
        <v>149</v>
      </c>
      <c r="V13" s="133"/>
      <c r="W13" s="133" t="s">
        <v>1097</v>
      </c>
      <c r="X13" s="131">
        <v>43831</v>
      </c>
      <c r="Y13" s="131"/>
      <c r="AA13" s="133" t="s">
        <v>865</v>
      </c>
      <c r="AB13" s="133" t="s">
        <v>828</v>
      </c>
      <c r="AC13" s="133" t="s">
        <v>817</v>
      </c>
      <c r="AD13" s="133" t="s">
        <v>149</v>
      </c>
      <c r="AE13" s="138">
        <v>100</v>
      </c>
      <c r="AF13" s="138">
        <v>97029.2</v>
      </c>
      <c r="AG13" s="138">
        <v>97029.2</v>
      </c>
      <c r="AH13" s="138"/>
      <c r="AI13" s="133" t="s">
        <v>1066</v>
      </c>
    </row>
    <row r="14" spans="1:35" ht="25.5" hidden="1" x14ac:dyDescent="0.25">
      <c r="A14" s="133" t="s">
        <v>1140</v>
      </c>
      <c r="B14" s="133" t="s">
        <v>1141</v>
      </c>
      <c r="C14" s="138">
        <v>2</v>
      </c>
      <c r="D14" s="133" t="s">
        <v>1142</v>
      </c>
      <c r="E14" s="133" t="s">
        <v>1063</v>
      </c>
      <c r="F14" s="133" t="s">
        <v>1064</v>
      </c>
      <c r="G14" s="133" t="s">
        <v>1143</v>
      </c>
      <c r="H14" s="138">
        <v>47000</v>
      </c>
      <c r="I14" s="138">
        <v>0</v>
      </c>
      <c r="J14" s="138">
        <v>100</v>
      </c>
      <c r="K14" s="131">
        <v>39839</v>
      </c>
      <c r="L14" s="138">
        <v>0</v>
      </c>
      <c r="M14" s="131">
        <v>39839</v>
      </c>
      <c r="N14" s="133" t="s">
        <v>865</v>
      </c>
      <c r="O14" s="133" t="s">
        <v>817</v>
      </c>
      <c r="P14" s="133" t="s">
        <v>149</v>
      </c>
      <c r="V14" s="133"/>
      <c r="W14" s="133" t="s">
        <v>1097</v>
      </c>
      <c r="X14" s="131">
        <v>43831</v>
      </c>
      <c r="Y14" s="131"/>
      <c r="AA14" s="133" t="s">
        <v>865</v>
      </c>
      <c r="AB14" s="133" t="s">
        <v>828</v>
      </c>
      <c r="AC14" s="133" t="s">
        <v>817</v>
      </c>
      <c r="AD14" s="133" t="s">
        <v>149</v>
      </c>
      <c r="AE14" s="138">
        <v>100</v>
      </c>
      <c r="AF14" s="138">
        <v>47000</v>
      </c>
      <c r="AG14" s="138">
        <v>47000</v>
      </c>
      <c r="AH14" s="138"/>
      <c r="AI14" s="133" t="s">
        <v>1066</v>
      </c>
    </row>
    <row r="15" spans="1:35" ht="25.5" hidden="1" x14ac:dyDescent="0.25">
      <c r="A15" s="133" t="s">
        <v>1144</v>
      </c>
      <c r="B15" s="133" t="s">
        <v>1145</v>
      </c>
      <c r="C15" s="138">
        <v>2</v>
      </c>
      <c r="D15" s="133" t="s">
        <v>1146</v>
      </c>
      <c r="E15" s="133" t="s">
        <v>1063</v>
      </c>
      <c r="F15" s="133" t="s">
        <v>1064</v>
      </c>
      <c r="G15" s="133" t="s">
        <v>1147</v>
      </c>
      <c r="H15" s="138">
        <v>109440</v>
      </c>
      <c r="I15" s="138">
        <v>0</v>
      </c>
      <c r="J15" s="138">
        <v>100</v>
      </c>
      <c r="K15" s="131">
        <v>33819</v>
      </c>
      <c r="L15" s="138">
        <v>0</v>
      </c>
      <c r="M15" s="131">
        <v>33819</v>
      </c>
      <c r="N15" s="133" t="s">
        <v>872</v>
      </c>
      <c r="O15" s="133" t="s">
        <v>817</v>
      </c>
      <c r="P15" s="133" t="s">
        <v>149</v>
      </c>
      <c r="V15" s="133"/>
      <c r="W15" s="133" t="s">
        <v>1097</v>
      </c>
      <c r="X15" s="131">
        <v>43831</v>
      </c>
      <c r="Y15" s="131"/>
      <c r="AA15" s="133" t="s">
        <v>872</v>
      </c>
      <c r="AB15" s="133" t="s">
        <v>828</v>
      </c>
      <c r="AC15" s="133" t="s">
        <v>817</v>
      </c>
      <c r="AD15" s="133" t="s">
        <v>149</v>
      </c>
      <c r="AE15" s="138">
        <v>100</v>
      </c>
      <c r="AF15" s="138">
        <v>109440</v>
      </c>
      <c r="AG15" s="138">
        <v>109440</v>
      </c>
      <c r="AH15" s="138"/>
      <c r="AI15" s="133" t="s">
        <v>1066</v>
      </c>
    </row>
    <row r="16" spans="1:35" ht="25.5" hidden="1" x14ac:dyDescent="0.25">
      <c r="A16" s="133" t="s">
        <v>1060</v>
      </c>
      <c r="B16" s="133" t="s">
        <v>1129</v>
      </c>
      <c r="C16" s="138">
        <v>2</v>
      </c>
      <c r="D16" s="133" t="s">
        <v>1062</v>
      </c>
      <c r="E16" s="133" t="s">
        <v>1063</v>
      </c>
      <c r="F16" s="133" t="s">
        <v>1064</v>
      </c>
      <c r="G16" s="133" t="s">
        <v>1130</v>
      </c>
      <c r="H16" s="138">
        <v>107233.2</v>
      </c>
      <c r="I16" s="138">
        <v>0</v>
      </c>
      <c r="J16" s="138">
        <v>100</v>
      </c>
      <c r="K16" s="131">
        <v>40217</v>
      </c>
      <c r="L16" s="138">
        <v>0</v>
      </c>
      <c r="M16" s="131">
        <v>40217</v>
      </c>
      <c r="N16" s="133" t="s">
        <v>865</v>
      </c>
      <c r="O16" s="133" t="s">
        <v>817</v>
      </c>
      <c r="P16" s="133" t="s">
        <v>149</v>
      </c>
      <c r="V16" s="133"/>
      <c r="W16" s="133" t="s">
        <v>1097</v>
      </c>
      <c r="X16" s="131">
        <v>43831</v>
      </c>
      <c r="Y16" s="131"/>
      <c r="AA16" s="133" t="s">
        <v>865</v>
      </c>
      <c r="AB16" s="133" t="s">
        <v>828</v>
      </c>
      <c r="AC16" s="133" t="s">
        <v>817</v>
      </c>
      <c r="AD16" s="133" t="s">
        <v>149</v>
      </c>
      <c r="AE16" s="138">
        <v>100</v>
      </c>
      <c r="AF16" s="138">
        <v>107233.2</v>
      </c>
      <c r="AG16" s="138">
        <v>107233.2</v>
      </c>
      <c r="AH16" s="138"/>
      <c r="AI16" s="133" t="s">
        <v>1066</v>
      </c>
    </row>
    <row r="17" spans="1:35" ht="25.5" hidden="1" x14ac:dyDescent="0.25">
      <c r="A17" s="133" t="s">
        <v>1148</v>
      </c>
      <c r="B17" s="133" t="s">
        <v>1149</v>
      </c>
      <c r="C17" s="138">
        <v>0</v>
      </c>
      <c r="D17" s="133" t="s">
        <v>1150</v>
      </c>
      <c r="E17" s="133" t="s">
        <v>1063</v>
      </c>
      <c r="F17" s="133" t="s">
        <v>1064</v>
      </c>
      <c r="G17" s="133" t="s">
        <v>1151</v>
      </c>
      <c r="H17" s="138">
        <v>43360</v>
      </c>
      <c r="I17" s="138">
        <v>0</v>
      </c>
      <c r="J17" s="138">
        <v>100</v>
      </c>
      <c r="K17" s="131">
        <v>43770</v>
      </c>
      <c r="L17" s="138">
        <v>0</v>
      </c>
      <c r="M17" s="131">
        <v>43770</v>
      </c>
      <c r="N17" s="133" t="s">
        <v>865</v>
      </c>
      <c r="O17" s="133" t="s">
        <v>817</v>
      </c>
      <c r="P17" s="133" t="s">
        <v>149</v>
      </c>
      <c r="V17" s="133"/>
      <c r="W17" s="133" t="s">
        <v>1097</v>
      </c>
      <c r="X17" s="131">
        <v>43831</v>
      </c>
      <c r="Y17" s="131"/>
      <c r="AA17" s="133" t="s">
        <v>865</v>
      </c>
      <c r="AB17" s="133" t="s">
        <v>828</v>
      </c>
      <c r="AC17" s="133" t="s">
        <v>817</v>
      </c>
      <c r="AD17" s="133" t="s">
        <v>149</v>
      </c>
      <c r="AE17" s="138">
        <v>100</v>
      </c>
      <c r="AF17" s="138">
        <v>43360</v>
      </c>
      <c r="AG17" s="138">
        <v>43360</v>
      </c>
      <c r="AH17" s="138"/>
      <c r="AI17" s="133" t="s">
        <v>1066</v>
      </c>
    </row>
    <row r="18" spans="1:35" ht="25.5" hidden="1" x14ac:dyDescent="0.25">
      <c r="A18" s="133" t="s">
        <v>1093</v>
      </c>
      <c r="B18" s="133" t="s">
        <v>1152</v>
      </c>
      <c r="C18" s="138">
        <v>0</v>
      </c>
      <c r="D18" s="133" t="s">
        <v>1095</v>
      </c>
      <c r="E18" s="133" t="s">
        <v>1063</v>
      </c>
      <c r="F18" s="133" t="s">
        <v>1064</v>
      </c>
      <c r="G18" s="133" t="s">
        <v>1143</v>
      </c>
      <c r="H18" s="138">
        <v>40000</v>
      </c>
      <c r="I18" s="138">
        <v>0</v>
      </c>
      <c r="J18" s="138">
        <v>100</v>
      </c>
      <c r="K18" s="131">
        <v>43766</v>
      </c>
      <c r="L18" s="138">
        <v>0</v>
      </c>
      <c r="M18" s="131">
        <v>43766</v>
      </c>
      <c r="N18" s="133" t="s">
        <v>865</v>
      </c>
      <c r="O18" s="133" t="s">
        <v>817</v>
      </c>
      <c r="P18" s="133" t="s">
        <v>149</v>
      </c>
      <c r="V18" s="133"/>
      <c r="W18" s="133" t="s">
        <v>1097</v>
      </c>
      <c r="X18" s="131">
        <v>43831</v>
      </c>
      <c r="Y18" s="131"/>
      <c r="AA18" s="133" t="s">
        <v>865</v>
      </c>
      <c r="AB18" s="133" t="s">
        <v>828</v>
      </c>
      <c r="AC18" s="133" t="s">
        <v>817</v>
      </c>
      <c r="AD18" s="133" t="s">
        <v>149</v>
      </c>
      <c r="AE18" s="138">
        <v>100</v>
      </c>
      <c r="AF18" s="138">
        <v>40000</v>
      </c>
      <c r="AG18" s="138">
        <v>40000</v>
      </c>
      <c r="AH18" s="138"/>
      <c r="AI18" s="133" t="s">
        <v>1066</v>
      </c>
    </row>
    <row r="19" spans="1:35" ht="25.5" hidden="1" x14ac:dyDescent="0.25">
      <c r="A19" s="133" t="s">
        <v>1098</v>
      </c>
      <c r="B19" s="133" t="s">
        <v>1153</v>
      </c>
      <c r="C19" s="138">
        <v>2</v>
      </c>
      <c r="D19" s="133" t="s">
        <v>1100</v>
      </c>
      <c r="E19" s="133" t="s">
        <v>1063</v>
      </c>
      <c r="F19" s="133" t="s">
        <v>1064</v>
      </c>
      <c r="G19" s="133" t="s">
        <v>1143</v>
      </c>
      <c r="H19" s="138">
        <v>46000</v>
      </c>
      <c r="I19" s="138">
        <v>0</v>
      </c>
      <c r="J19" s="138">
        <v>100</v>
      </c>
      <c r="K19" s="131">
        <v>41897</v>
      </c>
      <c r="L19" s="138">
        <v>0</v>
      </c>
      <c r="M19" s="131">
        <v>41897</v>
      </c>
      <c r="N19" s="133" t="s">
        <v>865</v>
      </c>
      <c r="O19" s="133" t="s">
        <v>817</v>
      </c>
      <c r="P19" s="133" t="s">
        <v>149</v>
      </c>
      <c r="V19" s="133"/>
      <c r="W19" s="133" t="s">
        <v>1097</v>
      </c>
      <c r="X19" s="131">
        <v>43831</v>
      </c>
      <c r="Y19" s="131"/>
      <c r="AA19" s="133" t="s">
        <v>865</v>
      </c>
      <c r="AB19" s="133" t="s">
        <v>828</v>
      </c>
      <c r="AC19" s="133" t="s">
        <v>817</v>
      </c>
      <c r="AD19" s="133" t="s">
        <v>149</v>
      </c>
      <c r="AE19" s="138">
        <v>100</v>
      </c>
      <c r="AF19" s="138">
        <v>46000</v>
      </c>
      <c r="AG19" s="138">
        <v>46000</v>
      </c>
      <c r="AH19" s="138"/>
      <c r="AI19" s="133" t="s">
        <v>1066</v>
      </c>
    </row>
    <row r="20" spans="1:35" ht="25.5" hidden="1" x14ac:dyDescent="0.25">
      <c r="A20" s="133" t="s">
        <v>1154</v>
      </c>
      <c r="B20" s="133" t="s">
        <v>1155</v>
      </c>
      <c r="C20" s="138">
        <v>2</v>
      </c>
      <c r="D20" s="133" t="s">
        <v>1156</v>
      </c>
      <c r="E20" s="133" t="s">
        <v>1063</v>
      </c>
      <c r="F20" s="133" t="s">
        <v>1064</v>
      </c>
      <c r="G20" s="133" t="s">
        <v>1157</v>
      </c>
      <c r="H20" s="138">
        <v>101078</v>
      </c>
      <c r="I20" s="138">
        <v>0</v>
      </c>
      <c r="J20" s="138">
        <v>100</v>
      </c>
      <c r="K20" s="131">
        <v>31698</v>
      </c>
      <c r="L20" s="138">
        <v>0</v>
      </c>
      <c r="M20" s="131">
        <v>31698</v>
      </c>
      <c r="N20" s="133" t="s">
        <v>865</v>
      </c>
      <c r="O20" s="133" t="s">
        <v>817</v>
      </c>
      <c r="P20" s="133" t="s">
        <v>149</v>
      </c>
      <c r="V20" s="133"/>
      <c r="W20" s="133" t="s">
        <v>1097</v>
      </c>
      <c r="X20" s="131">
        <v>43831</v>
      </c>
      <c r="Y20" s="131"/>
      <c r="AA20" s="133" t="s">
        <v>865</v>
      </c>
      <c r="AB20" s="133" t="s">
        <v>828</v>
      </c>
      <c r="AC20" s="133" t="s">
        <v>817</v>
      </c>
      <c r="AD20" s="133" t="s">
        <v>149</v>
      </c>
      <c r="AE20" s="138">
        <v>100</v>
      </c>
      <c r="AF20" s="138">
        <v>101078</v>
      </c>
      <c r="AG20" s="138">
        <v>101078</v>
      </c>
      <c r="AH20" s="138"/>
      <c r="AI20" s="133" t="s">
        <v>1066</v>
      </c>
    </row>
    <row r="21" spans="1:35" ht="25.5" hidden="1" x14ac:dyDescent="0.25">
      <c r="A21" s="133" t="s">
        <v>1067</v>
      </c>
      <c r="B21" s="133" t="s">
        <v>1131</v>
      </c>
      <c r="C21" s="138">
        <v>2</v>
      </c>
      <c r="D21" s="133" t="s">
        <v>1069</v>
      </c>
      <c r="E21" s="133" t="s">
        <v>1063</v>
      </c>
      <c r="F21" s="133" t="s">
        <v>1064</v>
      </c>
      <c r="G21" s="133" t="s">
        <v>1132</v>
      </c>
      <c r="H21" s="138">
        <v>202000</v>
      </c>
      <c r="I21" s="138">
        <v>0</v>
      </c>
      <c r="J21" s="138">
        <v>100</v>
      </c>
      <c r="K21" s="131">
        <v>42156</v>
      </c>
      <c r="L21" s="138">
        <v>0</v>
      </c>
      <c r="M21" s="131">
        <v>42156</v>
      </c>
      <c r="N21" s="133" t="s">
        <v>865</v>
      </c>
      <c r="O21" s="133" t="s">
        <v>817</v>
      </c>
      <c r="P21" s="133" t="s">
        <v>149</v>
      </c>
      <c r="V21" s="133"/>
      <c r="W21" s="133" t="s">
        <v>1097</v>
      </c>
      <c r="X21" s="131">
        <v>43831</v>
      </c>
      <c r="Y21" s="131"/>
      <c r="AA21" s="133" t="s">
        <v>865</v>
      </c>
      <c r="AB21" s="133" t="s">
        <v>828</v>
      </c>
      <c r="AC21" s="133" t="s">
        <v>817</v>
      </c>
      <c r="AD21" s="133" t="s">
        <v>149</v>
      </c>
      <c r="AE21" s="138">
        <v>100</v>
      </c>
      <c r="AF21" s="138">
        <v>202000</v>
      </c>
      <c r="AG21" s="138">
        <v>202000</v>
      </c>
      <c r="AH21" s="138"/>
      <c r="AI21" s="133" t="s">
        <v>1066</v>
      </c>
    </row>
    <row r="22" spans="1:35" ht="25.5" hidden="1" x14ac:dyDescent="0.25">
      <c r="A22" s="133" t="s">
        <v>1101</v>
      </c>
      <c r="B22" s="133" t="s">
        <v>1158</v>
      </c>
      <c r="C22" s="138">
        <v>2</v>
      </c>
      <c r="D22" s="133" t="s">
        <v>1103</v>
      </c>
      <c r="E22" s="133" t="s">
        <v>1063</v>
      </c>
      <c r="F22" s="133" t="s">
        <v>1064</v>
      </c>
      <c r="G22" s="133" t="s">
        <v>1134</v>
      </c>
      <c r="H22" s="138">
        <v>90000</v>
      </c>
      <c r="I22" s="138">
        <v>0</v>
      </c>
      <c r="J22" s="138">
        <v>100</v>
      </c>
      <c r="K22" s="131">
        <v>40561</v>
      </c>
      <c r="L22" s="138">
        <v>0</v>
      </c>
      <c r="M22" s="131">
        <v>40561</v>
      </c>
      <c r="N22" s="133" t="s">
        <v>852</v>
      </c>
      <c r="O22" s="133" t="s">
        <v>817</v>
      </c>
      <c r="P22" s="133" t="s">
        <v>149</v>
      </c>
      <c r="V22" s="133"/>
      <c r="W22" s="133" t="s">
        <v>1097</v>
      </c>
      <c r="X22" s="131">
        <v>43831</v>
      </c>
      <c r="Y22" s="131"/>
      <c r="AA22" s="133" t="s">
        <v>852</v>
      </c>
      <c r="AB22" s="133" t="s">
        <v>828</v>
      </c>
      <c r="AC22" s="133" t="s">
        <v>817</v>
      </c>
      <c r="AD22" s="133" t="s">
        <v>149</v>
      </c>
      <c r="AE22" s="138">
        <v>100</v>
      </c>
      <c r="AF22" s="138">
        <v>90000</v>
      </c>
      <c r="AG22" s="138">
        <v>90000</v>
      </c>
      <c r="AH22" s="138"/>
      <c r="AI22" s="133" t="s">
        <v>1066</v>
      </c>
    </row>
    <row r="23" spans="1:35" ht="25.5" hidden="1" x14ac:dyDescent="0.25">
      <c r="A23" s="133" t="s">
        <v>1110</v>
      </c>
      <c r="B23" s="133" t="s">
        <v>1133</v>
      </c>
      <c r="C23" s="138">
        <v>2</v>
      </c>
      <c r="D23" s="133" t="s">
        <v>1112</v>
      </c>
      <c r="E23" s="133" t="s">
        <v>1063</v>
      </c>
      <c r="F23" s="133" t="s">
        <v>1064</v>
      </c>
      <c r="G23" s="133" t="s">
        <v>1134</v>
      </c>
      <c r="H23" s="138">
        <v>76000</v>
      </c>
      <c r="I23" s="138">
        <v>0</v>
      </c>
      <c r="J23" s="138">
        <v>100</v>
      </c>
      <c r="K23" s="131">
        <v>42338</v>
      </c>
      <c r="L23" s="138">
        <v>0</v>
      </c>
      <c r="M23" s="131">
        <v>42338</v>
      </c>
      <c r="N23" s="133" t="s">
        <v>852</v>
      </c>
      <c r="O23" s="133" t="s">
        <v>817</v>
      </c>
      <c r="P23" s="133" t="s">
        <v>149</v>
      </c>
      <c r="V23" s="133"/>
      <c r="W23" s="133" t="s">
        <v>1097</v>
      </c>
      <c r="X23" s="131">
        <v>43831</v>
      </c>
      <c r="Y23" s="131"/>
      <c r="AA23" s="133" t="s">
        <v>852</v>
      </c>
      <c r="AB23" s="133" t="s">
        <v>828</v>
      </c>
      <c r="AC23" s="133" t="s">
        <v>817</v>
      </c>
      <c r="AD23" s="133" t="s">
        <v>149</v>
      </c>
      <c r="AE23" s="138">
        <v>100</v>
      </c>
      <c r="AF23" s="138">
        <v>76000</v>
      </c>
      <c r="AG23" s="138">
        <v>76000</v>
      </c>
      <c r="AH23" s="138"/>
      <c r="AI23" s="133" t="s">
        <v>1066</v>
      </c>
    </row>
    <row r="24" spans="1:35" ht="25.5" hidden="1" x14ac:dyDescent="0.25">
      <c r="A24" s="133" t="s">
        <v>1113</v>
      </c>
      <c r="B24" s="133" t="s">
        <v>1159</v>
      </c>
      <c r="C24" s="138">
        <v>0</v>
      </c>
      <c r="D24" s="133" t="s">
        <v>1115</v>
      </c>
      <c r="E24" s="133" t="s">
        <v>1063</v>
      </c>
      <c r="F24" s="133" t="s">
        <v>1064</v>
      </c>
      <c r="G24" s="133" t="s">
        <v>1160</v>
      </c>
      <c r="H24" s="138">
        <v>93500</v>
      </c>
      <c r="I24" s="138">
        <v>0</v>
      </c>
      <c r="J24" s="138">
        <v>100</v>
      </c>
      <c r="K24" s="131">
        <v>43836</v>
      </c>
      <c r="L24" s="138">
        <v>0</v>
      </c>
      <c r="M24" s="131">
        <v>43836</v>
      </c>
      <c r="N24" s="133" t="s">
        <v>872</v>
      </c>
      <c r="P24" s="133" t="s">
        <v>149</v>
      </c>
      <c r="V24" s="133"/>
      <c r="W24" s="133" t="s">
        <v>1097</v>
      </c>
      <c r="X24" s="131">
        <v>43836</v>
      </c>
      <c r="Y24" s="131"/>
      <c r="AA24" s="133" t="s">
        <v>872</v>
      </c>
      <c r="AB24" s="133" t="s">
        <v>828</v>
      </c>
      <c r="AC24" s="133" t="s">
        <v>817</v>
      </c>
      <c r="AD24" s="133" t="s">
        <v>149</v>
      </c>
      <c r="AE24" s="138">
        <v>100</v>
      </c>
      <c r="AF24" s="138">
        <v>93500</v>
      </c>
      <c r="AG24" s="138">
        <v>93500</v>
      </c>
      <c r="AH24" s="138"/>
      <c r="AI24" s="133" t="s">
        <v>1066</v>
      </c>
    </row>
    <row r="25" spans="1:35" ht="25.5" hidden="1" x14ac:dyDescent="0.25">
      <c r="A25" s="133" t="s">
        <v>1161</v>
      </c>
      <c r="B25" s="133" t="s">
        <v>1162</v>
      </c>
      <c r="C25" s="138">
        <v>2</v>
      </c>
      <c r="D25" s="133" t="s">
        <v>1163</v>
      </c>
      <c r="E25" s="133" t="s">
        <v>1063</v>
      </c>
      <c r="F25" s="133" t="s">
        <v>1064</v>
      </c>
      <c r="G25" s="133" t="s">
        <v>1164</v>
      </c>
      <c r="H25" s="138">
        <v>156000</v>
      </c>
      <c r="I25" s="138">
        <v>0</v>
      </c>
      <c r="J25" s="138">
        <v>100</v>
      </c>
      <c r="K25" s="131">
        <v>41260</v>
      </c>
      <c r="L25" s="138">
        <v>0</v>
      </c>
      <c r="M25" s="131">
        <v>41260</v>
      </c>
      <c r="N25" s="133" t="s">
        <v>833</v>
      </c>
      <c r="O25" s="133" t="s">
        <v>817</v>
      </c>
      <c r="P25" s="133" t="s">
        <v>149</v>
      </c>
      <c r="V25" s="133"/>
      <c r="W25" s="133" t="s">
        <v>1097</v>
      </c>
      <c r="X25" s="131">
        <v>43831</v>
      </c>
      <c r="Y25" s="131"/>
      <c r="AA25" s="133" t="s">
        <v>833</v>
      </c>
      <c r="AB25" s="133" t="s">
        <v>828</v>
      </c>
      <c r="AC25" s="133" t="s">
        <v>817</v>
      </c>
      <c r="AD25" s="133" t="s">
        <v>149</v>
      </c>
      <c r="AE25" s="138">
        <v>100</v>
      </c>
      <c r="AF25" s="138">
        <v>156000</v>
      </c>
      <c r="AG25" s="138">
        <v>156000</v>
      </c>
      <c r="AH25" s="138"/>
      <c r="AI25" s="133" t="s">
        <v>1066</v>
      </c>
    </row>
    <row r="26" spans="1:35" ht="25.5" hidden="1" x14ac:dyDescent="0.25">
      <c r="A26" s="133" t="s">
        <v>1165</v>
      </c>
      <c r="B26" s="133" t="s">
        <v>1166</v>
      </c>
      <c r="C26" s="138">
        <v>2</v>
      </c>
      <c r="D26" s="133" t="s">
        <v>1167</v>
      </c>
      <c r="E26" s="133" t="s">
        <v>1063</v>
      </c>
      <c r="F26" s="133" t="s">
        <v>1064</v>
      </c>
      <c r="G26" s="133" t="s">
        <v>1168</v>
      </c>
      <c r="H26" s="138">
        <v>74615</v>
      </c>
      <c r="I26" s="138">
        <v>0</v>
      </c>
      <c r="J26" s="138">
        <v>100</v>
      </c>
      <c r="K26" s="131">
        <v>41932</v>
      </c>
      <c r="L26" s="138">
        <v>0</v>
      </c>
      <c r="M26" s="131">
        <v>41932</v>
      </c>
      <c r="N26" s="133" t="s">
        <v>865</v>
      </c>
      <c r="O26" s="133" t="s">
        <v>817</v>
      </c>
      <c r="P26" s="133" t="s">
        <v>149</v>
      </c>
      <c r="V26" s="133"/>
      <c r="W26" s="133" t="s">
        <v>1097</v>
      </c>
      <c r="X26" s="131">
        <v>44136</v>
      </c>
      <c r="Y26" s="131"/>
      <c r="AA26" s="133" t="s">
        <v>865</v>
      </c>
      <c r="AB26" s="133" t="s">
        <v>828</v>
      </c>
      <c r="AC26" s="133" t="s">
        <v>817</v>
      </c>
      <c r="AD26" s="133" t="s">
        <v>149</v>
      </c>
      <c r="AE26" s="138">
        <v>100</v>
      </c>
      <c r="AF26" s="138">
        <v>74615</v>
      </c>
      <c r="AG26" s="138">
        <v>74615</v>
      </c>
      <c r="AH26" s="138"/>
      <c r="AI26" s="133" t="s">
        <v>1066</v>
      </c>
    </row>
    <row r="27" spans="1:35" ht="25.5" hidden="1" x14ac:dyDescent="0.25">
      <c r="A27" s="133" t="s">
        <v>1086</v>
      </c>
      <c r="B27" s="133" t="s">
        <v>1169</v>
      </c>
      <c r="C27" s="138">
        <v>2</v>
      </c>
      <c r="D27" s="133" t="s">
        <v>1088</v>
      </c>
      <c r="E27" s="133" t="s">
        <v>1063</v>
      </c>
      <c r="F27" s="133" t="s">
        <v>1064</v>
      </c>
      <c r="G27" s="133" t="s">
        <v>1170</v>
      </c>
      <c r="H27" s="138">
        <v>74000</v>
      </c>
      <c r="I27" s="138">
        <v>14400</v>
      </c>
      <c r="J27" s="138">
        <v>100</v>
      </c>
      <c r="K27" s="131">
        <v>43405</v>
      </c>
      <c r="L27" s="138">
        <v>0</v>
      </c>
      <c r="M27" s="131">
        <v>43405</v>
      </c>
      <c r="N27" s="133" t="s">
        <v>852</v>
      </c>
      <c r="O27" s="133" t="s">
        <v>817</v>
      </c>
      <c r="P27" s="133" t="s">
        <v>149</v>
      </c>
      <c r="V27" s="133" t="s">
        <v>1066</v>
      </c>
      <c r="W27" s="133" t="s">
        <v>1090</v>
      </c>
      <c r="X27" s="131">
        <v>44256</v>
      </c>
      <c r="Y27" s="131">
        <v>44408</v>
      </c>
      <c r="Z27" s="133" t="s">
        <v>1091</v>
      </c>
      <c r="AA27" s="133" t="s">
        <v>852</v>
      </c>
      <c r="AB27" s="133" t="s">
        <v>828</v>
      </c>
      <c r="AC27" s="133" t="s">
        <v>817</v>
      </c>
      <c r="AD27" s="133" t="s">
        <v>149</v>
      </c>
      <c r="AE27" s="138">
        <v>100</v>
      </c>
      <c r="AF27" s="138">
        <v>14400</v>
      </c>
      <c r="AG27" s="138">
        <v>14400</v>
      </c>
      <c r="AH27" s="138"/>
      <c r="AI27" s="133" t="s">
        <v>1092</v>
      </c>
    </row>
  </sheetData>
  <autoFilter ref="A7:AI27" xr:uid="{00000000-0009-0000-0000-000001000000}">
    <filterColumn colId="13">
      <filters>
        <filter val="D461 Public Safety/EmergencyPreparedness"/>
      </filters>
    </filterColumn>
  </autoFilter>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8216E-BFA5-4C49-A7F3-5B61847BF79C}">
  <dimension ref="B1:B13"/>
  <sheetViews>
    <sheetView zoomScale="90" zoomScaleNormal="90" workbookViewId="0">
      <selection activeCell="B5" sqref="B5"/>
    </sheetView>
  </sheetViews>
  <sheetFormatPr defaultColWidth="9.140625" defaultRowHeight="15" x14ac:dyDescent="0.25"/>
  <cols>
    <col min="1" max="1" width="3.5703125" style="129" customWidth="1"/>
    <col min="2" max="2" width="98.7109375" style="147" customWidth="1"/>
    <col min="3" max="3" width="4.42578125" style="129" customWidth="1"/>
    <col min="4" max="16384" width="9.140625" style="129"/>
  </cols>
  <sheetData>
    <row r="1" spans="2:2" ht="74.099999999999994" customHeight="1" x14ac:dyDescent="0.25">
      <c r="B1" s="144" t="s">
        <v>1225</v>
      </c>
    </row>
    <row r="2" spans="2:2" ht="72.599999999999994" customHeight="1" x14ac:dyDescent="0.25">
      <c r="B2" s="144" t="s">
        <v>1226</v>
      </c>
    </row>
    <row r="3" spans="2:2" ht="30.6" customHeight="1" x14ac:dyDescent="0.25">
      <c r="B3" s="145" t="s">
        <v>1227</v>
      </c>
    </row>
    <row r="4" spans="2:2" ht="30.6" customHeight="1" x14ac:dyDescent="0.25">
      <c r="B4" s="145" t="s">
        <v>1228</v>
      </c>
    </row>
    <row r="5" spans="2:2" ht="30.6" customHeight="1" x14ac:dyDescent="0.25">
      <c r="B5" s="145" t="s">
        <v>1229</v>
      </c>
    </row>
    <row r="6" spans="2:2" ht="30.6" customHeight="1" x14ac:dyDescent="0.25">
      <c r="B6" s="145" t="s">
        <v>1230</v>
      </c>
    </row>
    <row r="7" spans="2:2" ht="30.6" customHeight="1" x14ac:dyDescent="0.25">
      <c r="B7" s="145" t="s">
        <v>1231</v>
      </c>
    </row>
    <row r="8" spans="2:2" ht="30.6" customHeight="1" x14ac:dyDescent="0.25">
      <c r="B8" s="145" t="s">
        <v>1232</v>
      </c>
    </row>
    <row r="9" spans="2:2" ht="30.6" customHeight="1" x14ac:dyDescent="0.25">
      <c r="B9" s="145" t="s">
        <v>1233</v>
      </c>
    </row>
    <row r="10" spans="2:2" ht="36.6" customHeight="1" x14ac:dyDescent="0.25">
      <c r="B10" s="146" t="s">
        <v>1234</v>
      </c>
    </row>
    <row r="11" spans="2:2" ht="111.6" customHeight="1" x14ac:dyDescent="0.25">
      <c r="B11" s="147" t="s">
        <v>1235</v>
      </c>
    </row>
    <row r="12" spans="2:2" ht="27" customHeight="1" x14ac:dyDescent="0.25">
      <c r="B12" s="146" t="s">
        <v>1236</v>
      </c>
    </row>
    <row r="13" spans="2:2" ht="126.6" customHeight="1" x14ac:dyDescent="0.25">
      <c r="B13" s="145" t="s">
        <v>1237</v>
      </c>
    </row>
  </sheetData>
  <pageMargins left="0.7" right="0.7" top="0.75" bottom="0.75" header="0.3" footer="0.3"/>
  <pageSetup orientation="portrait" horizontalDpi="120" verticalDpi="7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E63C5-3BF5-47DE-BEDE-AB23146F9D73}">
  <dimension ref="A1:AK16"/>
  <sheetViews>
    <sheetView workbookViewId="0">
      <selection activeCell="A7" sqref="A7"/>
    </sheetView>
  </sheetViews>
  <sheetFormatPr defaultColWidth="8" defaultRowHeight="12.75" x14ac:dyDescent="0.2"/>
  <cols>
    <col min="1" max="37" width="23.42578125" style="113" customWidth="1"/>
    <col min="38" max="16384" width="8" style="113"/>
  </cols>
  <sheetData>
    <row r="1" spans="1:37" x14ac:dyDescent="0.2">
      <c r="A1" s="153"/>
      <c r="B1" s="153"/>
      <c r="C1" s="153"/>
      <c r="M1" s="154" t="s">
        <v>1171</v>
      </c>
      <c r="N1" s="154"/>
      <c r="O1" s="154"/>
      <c r="P1" s="154"/>
      <c r="Q1" s="154"/>
      <c r="R1" s="154"/>
      <c r="S1" s="154"/>
      <c r="T1" s="154"/>
      <c r="U1" s="154" t="s">
        <v>1172</v>
      </c>
      <c r="V1" s="154"/>
      <c r="W1" s="154"/>
      <c r="X1" s="154"/>
      <c r="Y1" s="154"/>
      <c r="Z1" s="154"/>
      <c r="AA1" s="154"/>
      <c r="AB1" s="154"/>
      <c r="AC1" s="154" t="s">
        <v>1173</v>
      </c>
      <c r="AD1" s="154"/>
      <c r="AE1" s="154"/>
      <c r="AF1" s="154"/>
      <c r="AG1" s="154"/>
      <c r="AH1" s="154"/>
      <c r="AI1" s="154" t="s">
        <v>1174</v>
      </c>
      <c r="AJ1" s="154"/>
      <c r="AK1" s="154"/>
    </row>
    <row r="2" spans="1:37" ht="25.5" x14ac:dyDescent="0.2">
      <c r="A2" s="124" t="s">
        <v>1039</v>
      </c>
      <c r="B2" s="124" t="s">
        <v>1175</v>
      </c>
      <c r="C2" s="124" t="s">
        <v>1176</v>
      </c>
      <c r="D2" s="124" t="s">
        <v>1177</v>
      </c>
      <c r="E2" s="124" t="s">
        <v>1178</v>
      </c>
      <c r="F2" s="124" t="s">
        <v>1045</v>
      </c>
      <c r="G2" s="124" t="s">
        <v>1044</v>
      </c>
      <c r="H2" s="124" t="s">
        <v>1179</v>
      </c>
      <c r="I2" s="124" t="s">
        <v>1180</v>
      </c>
      <c r="J2" s="124" t="s">
        <v>1181</v>
      </c>
      <c r="K2" s="124" t="s">
        <v>1182</v>
      </c>
      <c r="L2" s="124" t="s">
        <v>1183</v>
      </c>
      <c r="M2" s="124" t="s">
        <v>1184</v>
      </c>
      <c r="N2" s="124" t="s">
        <v>1185</v>
      </c>
      <c r="O2" s="124" t="s">
        <v>1186</v>
      </c>
      <c r="P2" s="125" t="s">
        <v>1187</v>
      </c>
      <c r="Q2" s="125" t="s">
        <v>1188</v>
      </c>
      <c r="R2" s="125" t="s">
        <v>1189</v>
      </c>
      <c r="S2" s="124" t="s">
        <v>1190</v>
      </c>
      <c r="T2" s="124" t="s">
        <v>1191</v>
      </c>
      <c r="U2" s="124" t="s">
        <v>1192</v>
      </c>
      <c r="V2" s="124" t="s">
        <v>1193</v>
      </c>
      <c r="W2" s="124" t="s">
        <v>1186</v>
      </c>
      <c r="X2" s="125" t="s">
        <v>1194</v>
      </c>
      <c r="Y2" s="125" t="s">
        <v>1195</v>
      </c>
      <c r="Z2" s="125" t="s">
        <v>1196</v>
      </c>
      <c r="AA2" s="124" t="s">
        <v>1190</v>
      </c>
      <c r="AB2" s="124" t="s">
        <v>1191</v>
      </c>
      <c r="AC2" s="124" t="s">
        <v>1197</v>
      </c>
      <c r="AD2" s="124" t="s">
        <v>1198</v>
      </c>
      <c r="AE2" s="124" t="s">
        <v>1186</v>
      </c>
      <c r="AF2" s="124" t="s">
        <v>1190</v>
      </c>
      <c r="AG2" s="124" t="s">
        <v>1199</v>
      </c>
      <c r="AH2" s="124" t="s">
        <v>1200</v>
      </c>
      <c r="AI2" s="124" t="s">
        <v>1201</v>
      </c>
      <c r="AJ2" s="124" t="s">
        <v>1202</v>
      </c>
      <c r="AK2" s="124" t="s">
        <v>1203</v>
      </c>
    </row>
    <row r="3" spans="1:37" ht="25.5" x14ac:dyDescent="0.2">
      <c r="A3" s="141" t="s">
        <v>1060</v>
      </c>
      <c r="B3" s="142">
        <v>1</v>
      </c>
      <c r="C3" s="120" t="s">
        <v>1061</v>
      </c>
      <c r="D3" s="120" t="s">
        <v>1062</v>
      </c>
      <c r="E3" s="120" t="s">
        <v>1065</v>
      </c>
      <c r="F3" s="120" t="s">
        <v>1065</v>
      </c>
      <c r="G3" s="120" t="s">
        <v>1064</v>
      </c>
      <c r="H3" s="120" t="s">
        <v>1204</v>
      </c>
      <c r="I3" s="120" t="s">
        <v>1205</v>
      </c>
      <c r="J3" s="120" t="s">
        <v>108</v>
      </c>
      <c r="K3" s="120" t="s">
        <v>1206</v>
      </c>
      <c r="L3" s="120"/>
      <c r="M3" s="122">
        <v>40957</v>
      </c>
      <c r="N3" s="120" t="s">
        <v>1207</v>
      </c>
      <c r="O3" s="121">
        <v>55000</v>
      </c>
      <c r="P3" s="121">
        <v>1100</v>
      </c>
      <c r="Q3" s="121">
        <f t="shared" ref="Q3:Q11" si="0">P3+O3</f>
        <v>56100</v>
      </c>
      <c r="R3" s="121">
        <f t="shared" ref="R3:R11" si="1">Q3*B3</f>
        <v>56100</v>
      </c>
      <c r="S3" s="120" t="s">
        <v>1208</v>
      </c>
      <c r="T3" s="120" t="s">
        <v>1209</v>
      </c>
    </row>
    <row r="4" spans="1:37" ht="25.5" x14ac:dyDescent="0.2">
      <c r="A4" s="141" t="s">
        <v>1067</v>
      </c>
      <c r="B4" s="142">
        <v>1</v>
      </c>
      <c r="C4" s="120" t="s">
        <v>1068</v>
      </c>
      <c r="D4" s="120" t="s">
        <v>1069</v>
      </c>
      <c r="E4" s="120" t="s">
        <v>1070</v>
      </c>
      <c r="F4" s="120" t="s">
        <v>1070</v>
      </c>
      <c r="G4" s="120" t="s">
        <v>1064</v>
      </c>
      <c r="H4" s="120" t="s">
        <v>1210</v>
      </c>
      <c r="I4" s="120" t="s">
        <v>1205</v>
      </c>
      <c r="J4" s="120" t="s">
        <v>121</v>
      </c>
      <c r="K4" s="120" t="s">
        <v>1211</v>
      </c>
      <c r="L4" s="120"/>
      <c r="M4" s="122">
        <v>42096</v>
      </c>
      <c r="N4" s="120" t="s">
        <v>1207</v>
      </c>
      <c r="O4" s="121">
        <v>40000</v>
      </c>
      <c r="P4" s="121">
        <v>600</v>
      </c>
      <c r="Q4" s="121">
        <f t="shared" si="0"/>
        <v>40600</v>
      </c>
      <c r="R4" s="121">
        <f t="shared" si="1"/>
        <v>40600</v>
      </c>
      <c r="S4" s="120" t="s">
        <v>1208</v>
      </c>
      <c r="T4" s="120" t="s">
        <v>1209</v>
      </c>
    </row>
    <row r="5" spans="1:37" ht="25.5" x14ac:dyDescent="0.2">
      <c r="A5" s="141" t="s">
        <v>1110</v>
      </c>
      <c r="B5" s="142">
        <v>1</v>
      </c>
      <c r="C5" s="120" t="s">
        <v>1111</v>
      </c>
      <c r="D5" s="120" t="s">
        <v>1112</v>
      </c>
      <c r="E5" s="120" t="s">
        <v>1212</v>
      </c>
      <c r="F5" s="120" t="s">
        <v>1212</v>
      </c>
      <c r="G5" s="120" t="s">
        <v>1064</v>
      </c>
      <c r="H5" s="120" t="s">
        <v>1213</v>
      </c>
      <c r="I5" s="120" t="s">
        <v>1205</v>
      </c>
      <c r="J5" s="120" t="s">
        <v>117</v>
      </c>
      <c r="K5" s="120" t="s">
        <v>1214</v>
      </c>
      <c r="L5" s="120"/>
      <c r="M5" s="122">
        <v>42124</v>
      </c>
      <c r="N5" s="120" t="s">
        <v>1207</v>
      </c>
      <c r="O5" s="121">
        <v>53000</v>
      </c>
      <c r="P5" s="121">
        <v>795</v>
      </c>
      <c r="Q5" s="121">
        <f t="shared" si="0"/>
        <v>53795</v>
      </c>
      <c r="R5" s="121">
        <f t="shared" si="1"/>
        <v>53795</v>
      </c>
      <c r="S5" s="120" t="s">
        <v>1208</v>
      </c>
      <c r="T5" s="120" t="s">
        <v>1209</v>
      </c>
    </row>
    <row r="6" spans="1:37" ht="25.5" x14ac:dyDescent="0.2">
      <c r="A6" s="141" t="s">
        <v>1071</v>
      </c>
      <c r="B6" s="142">
        <v>1</v>
      </c>
      <c r="C6" s="120" t="s">
        <v>1215</v>
      </c>
      <c r="D6" s="120" t="s">
        <v>1073</v>
      </c>
      <c r="E6" s="120" t="s">
        <v>1074</v>
      </c>
      <c r="F6" s="120" t="s">
        <v>1074</v>
      </c>
      <c r="G6" s="120" t="s">
        <v>1064</v>
      </c>
      <c r="H6" s="120" t="s">
        <v>1216</v>
      </c>
      <c r="I6" s="120" t="s">
        <v>1205</v>
      </c>
      <c r="J6" s="120" t="s">
        <v>225</v>
      </c>
      <c r="K6" s="120" t="s">
        <v>1217</v>
      </c>
      <c r="L6" s="120"/>
      <c r="Q6" s="121">
        <f t="shared" si="0"/>
        <v>0</v>
      </c>
      <c r="R6" s="121">
        <f t="shared" si="1"/>
        <v>0</v>
      </c>
      <c r="U6" s="122">
        <v>43705</v>
      </c>
      <c r="V6" s="120" t="s">
        <v>1218</v>
      </c>
      <c r="W6" s="121">
        <v>16.828499999999998</v>
      </c>
      <c r="X6" s="121">
        <f>0.02*16.76</f>
        <v>0.33520000000000005</v>
      </c>
      <c r="Y6" s="121">
        <f>X6+W6</f>
        <v>17.163699999999999</v>
      </c>
      <c r="Z6" s="121">
        <f>Y6*B6*2080</f>
        <v>35700.495999999999</v>
      </c>
      <c r="AA6" s="120" t="s">
        <v>1219</v>
      </c>
      <c r="AB6" s="120" t="s">
        <v>1209</v>
      </c>
    </row>
    <row r="7" spans="1:37" ht="25.5" x14ac:dyDescent="0.2">
      <c r="A7" s="141" t="s">
        <v>1101</v>
      </c>
      <c r="B7" s="142">
        <v>1</v>
      </c>
      <c r="C7" s="120" t="s">
        <v>1102</v>
      </c>
      <c r="D7" s="120" t="s">
        <v>1103</v>
      </c>
      <c r="E7" s="120" t="s">
        <v>1104</v>
      </c>
      <c r="F7" s="120" t="s">
        <v>1104</v>
      </c>
      <c r="G7" s="120" t="s">
        <v>1064</v>
      </c>
      <c r="H7" s="120" t="s">
        <v>1213</v>
      </c>
      <c r="I7" s="120" t="s">
        <v>1205</v>
      </c>
      <c r="J7" s="120" t="s">
        <v>117</v>
      </c>
      <c r="K7" s="120" t="s">
        <v>1214</v>
      </c>
      <c r="L7" s="120"/>
      <c r="M7" s="122">
        <v>41323</v>
      </c>
      <c r="N7" s="120" t="s">
        <v>1207</v>
      </c>
      <c r="O7" s="121">
        <v>60000</v>
      </c>
      <c r="P7" s="121">
        <v>1800</v>
      </c>
      <c r="Q7" s="121">
        <f t="shared" si="0"/>
        <v>61800</v>
      </c>
      <c r="R7" s="121">
        <f t="shared" si="1"/>
        <v>61800</v>
      </c>
      <c r="S7" s="120" t="s">
        <v>1208</v>
      </c>
      <c r="T7" s="120" t="s">
        <v>1209</v>
      </c>
    </row>
    <row r="8" spans="1:37" ht="25.5" x14ac:dyDescent="0.2">
      <c r="A8" s="141" t="s">
        <v>1113</v>
      </c>
      <c r="B8" s="142">
        <v>1</v>
      </c>
      <c r="C8" s="120" t="s">
        <v>1114</v>
      </c>
      <c r="D8" s="120" t="s">
        <v>1115</v>
      </c>
      <c r="E8" s="120" t="s">
        <v>1116</v>
      </c>
      <c r="F8" s="120" t="s">
        <v>1116</v>
      </c>
      <c r="G8" s="120" t="s">
        <v>1064</v>
      </c>
      <c r="H8" s="120" t="s">
        <v>1220</v>
      </c>
      <c r="I8" s="120" t="s">
        <v>1205</v>
      </c>
      <c r="J8" s="120" t="s">
        <v>117</v>
      </c>
      <c r="K8" s="120" t="s">
        <v>1214</v>
      </c>
      <c r="L8" s="120"/>
      <c r="M8" s="122">
        <v>43836</v>
      </c>
      <c r="N8" s="120" t="s">
        <v>1207</v>
      </c>
      <c r="O8" s="121">
        <v>55000</v>
      </c>
      <c r="P8" s="121">
        <v>825</v>
      </c>
      <c r="Q8" s="121">
        <f t="shared" si="0"/>
        <v>55825</v>
      </c>
      <c r="R8" s="121">
        <f t="shared" si="1"/>
        <v>55825</v>
      </c>
      <c r="S8" s="120" t="s">
        <v>1208</v>
      </c>
      <c r="T8" s="120" t="s">
        <v>1209</v>
      </c>
    </row>
    <row r="9" spans="1:37" ht="25.5" x14ac:dyDescent="0.2">
      <c r="A9" s="141" t="s">
        <v>1093</v>
      </c>
      <c r="B9" s="142">
        <v>1</v>
      </c>
      <c r="C9" s="120" t="s">
        <v>1094</v>
      </c>
      <c r="D9" s="120" t="s">
        <v>1095</v>
      </c>
      <c r="E9" s="120" t="s">
        <v>1096</v>
      </c>
      <c r="F9" s="120" t="s">
        <v>1096</v>
      </c>
      <c r="G9" s="120" t="s">
        <v>1064</v>
      </c>
      <c r="H9" s="120" t="s">
        <v>1216</v>
      </c>
      <c r="I9" s="120" t="s">
        <v>1205</v>
      </c>
      <c r="J9" s="120" t="s">
        <v>103</v>
      </c>
      <c r="K9" s="120" t="s">
        <v>1221</v>
      </c>
      <c r="L9" s="120"/>
      <c r="M9" s="122">
        <v>43664</v>
      </c>
      <c r="N9" s="120" t="s">
        <v>1207</v>
      </c>
      <c r="O9" s="121">
        <v>42000</v>
      </c>
      <c r="P9" s="121">
        <v>840</v>
      </c>
      <c r="Q9" s="121">
        <f t="shared" si="0"/>
        <v>42840</v>
      </c>
      <c r="R9" s="121">
        <f t="shared" si="1"/>
        <v>42840</v>
      </c>
      <c r="S9" s="120" t="s">
        <v>1208</v>
      </c>
      <c r="T9" s="120" t="s">
        <v>1209</v>
      </c>
    </row>
    <row r="10" spans="1:37" ht="25.5" x14ac:dyDescent="0.2">
      <c r="A10" s="141" t="s">
        <v>1098</v>
      </c>
      <c r="B10" s="142">
        <v>1</v>
      </c>
      <c r="C10" s="120" t="s">
        <v>1099</v>
      </c>
      <c r="D10" s="120" t="s">
        <v>1100</v>
      </c>
      <c r="E10" s="120" t="s">
        <v>1096</v>
      </c>
      <c r="F10" s="120" t="s">
        <v>1096</v>
      </c>
      <c r="G10" s="120" t="s">
        <v>1064</v>
      </c>
      <c r="H10" s="120" t="s">
        <v>1216</v>
      </c>
      <c r="I10" s="120" t="s">
        <v>1205</v>
      </c>
      <c r="J10" s="120" t="s">
        <v>103</v>
      </c>
      <c r="K10" s="120" t="s">
        <v>1221</v>
      </c>
      <c r="L10" s="120"/>
      <c r="M10" s="122">
        <v>40405</v>
      </c>
      <c r="N10" s="120" t="s">
        <v>1207</v>
      </c>
      <c r="O10" s="121">
        <v>49000</v>
      </c>
      <c r="P10" s="121">
        <v>980</v>
      </c>
      <c r="Q10" s="121">
        <f t="shared" si="0"/>
        <v>49980</v>
      </c>
      <c r="R10" s="121">
        <f t="shared" si="1"/>
        <v>49980</v>
      </c>
      <c r="S10" s="120" t="s">
        <v>1208</v>
      </c>
      <c r="T10" s="120" t="s">
        <v>1209</v>
      </c>
    </row>
    <row r="11" spans="1:37" ht="25.5" x14ac:dyDescent="0.2">
      <c r="A11" s="141" t="s">
        <v>1086</v>
      </c>
      <c r="B11" s="142">
        <v>1</v>
      </c>
      <c r="C11" s="120" t="s">
        <v>1087</v>
      </c>
      <c r="D11" s="120" t="s">
        <v>1088</v>
      </c>
      <c r="E11" s="120" t="s">
        <v>1222</v>
      </c>
      <c r="F11" s="120" t="s">
        <v>1222</v>
      </c>
      <c r="G11" s="120" t="s">
        <v>1064</v>
      </c>
      <c r="H11" s="120" t="s">
        <v>1213</v>
      </c>
      <c r="I11" s="120" t="s">
        <v>1205</v>
      </c>
      <c r="J11" s="120" t="s">
        <v>116</v>
      </c>
      <c r="K11" s="120" t="s">
        <v>1223</v>
      </c>
      <c r="L11" s="120"/>
      <c r="M11" s="122">
        <v>44013</v>
      </c>
      <c r="N11" s="120" t="s">
        <v>1207</v>
      </c>
      <c r="O11" s="121">
        <v>60000</v>
      </c>
      <c r="P11" s="121">
        <v>1050</v>
      </c>
      <c r="Q11" s="121">
        <f t="shared" si="0"/>
        <v>61050</v>
      </c>
      <c r="R11" s="121">
        <f t="shared" si="1"/>
        <v>61050</v>
      </c>
      <c r="S11" s="120" t="s">
        <v>1208</v>
      </c>
      <c r="T11" s="120" t="s">
        <v>1209</v>
      </c>
      <c r="AC11" s="122">
        <v>44256</v>
      </c>
      <c r="AD11" s="120" t="s">
        <v>1091</v>
      </c>
      <c r="AE11" s="121">
        <v>1200</v>
      </c>
      <c r="AF11" s="120" t="s">
        <v>1224</v>
      </c>
      <c r="AG11" s="120" t="s">
        <v>1209</v>
      </c>
      <c r="AH11" s="122"/>
    </row>
    <row r="15" spans="1:37" ht="13.5" thickBot="1" x14ac:dyDescent="0.25">
      <c r="R15" s="143">
        <f>SUM(R3:R14)</f>
        <v>421990</v>
      </c>
      <c r="Z15" s="143">
        <f>SUM(Z6:Z14)</f>
        <v>35700.495999999999</v>
      </c>
    </row>
    <row r="16" spans="1:37" ht="13.5" thickTop="1" x14ac:dyDescent="0.2"/>
  </sheetData>
  <autoFilter ref="A2:AK11" xr:uid="{00000000-0009-0000-0000-000000000000}">
    <sortState xmlns:xlrd2="http://schemas.microsoft.com/office/spreadsheetml/2017/richdata2" ref="A3:AK11">
      <sortCondition ref="C2:C11"/>
    </sortState>
  </autoFilter>
  <mergeCells count="5">
    <mergeCell ref="A1:C1"/>
    <mergeCell ref="M1:T1"/>
    <mergeCell ref="U1:AB1"/>
    <mergeCell ref="AC1:AH1"/>
    <mergeCell ref="AI1:AK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8"/>
  <sheetViews>
    <sheetView workbookViewId="0">
      <selection activeCell="A21" sqref="A21"/>
    </sheetView>
  </sheetViews>
  <sheetFormatPr defaultColWidth="9.140625" defaultRowHeight="12.75" x14ac:dyDescent="0.2"/>
  <cols>
    <col min="1" max="1" width="167.7109375" style="21" bestFit="1" customWidth="1"/>
    <col min="2" max="16384" width="9.140625" style="21"/>
  </cols>
  <sheetData>
    <row r="1" spans="1:1" x14ac:dyDescent="0.2">
      <c r="A1" s="23" t="s">
        <v>975</v>
      </c>
    </row>
    <row r="2" spans="1:1" x14ac:dyDescent="0.2">
      <c r="A2" s="21" t="s">
        <v>976</v>
      </c>
    </row>
    <row r="3" spans="1:1" x14ac:dyDescent="0.2">
      <c r="A3" s="21" t="s">
        <v>977</v>
      </c>
    </row>
    <row r="4" spans="1:1" x14ac:dyDescent="0.2">
      <c r="A4" s="21" t="s">
        <v>978</v>
      </c>
    </row>
    <row r="5" spans="1:1" x14ac:dyDescent="0.2">
      <c r="A5" s="21" t="s">
        <v>979</v>
      </c>
    </row>
    <row r="6" spans="1:1" x14ac:dyDescent="0.2">
      <c r="A6" s="21" t="s">
        <v>980</v>
      </c>
    </row>
    <row r="7" spans="1:1" x14ac:dyDescent="0.2">
      <c r="A7" s="21" t="s">
        <v>981</v>
      </c>
    </row>
    <row r="9" spans="1:1" x14ac:dyDescent="0.2">
      <c r="A9" s="23" t="s">
        <v>982</v>
      </c>
    </row>
    <row r="10" spans="1:1" x14ac:dyDescent="0.2">
      <c r="A10" s="21" t="s">
        <v>983</v>
      </c>
    </row>
    <row r="11" spans="1:1" x14ac:dyDescent="0.2">
      <c r="A11" s="21" t="s">
        <v>984</v>
      </c>
    </row>
    <row r="12" spans="1:1" x14ac:dyDescent="0.2">
      <c r="A12" s="21" t="s">
        <v>985</v>
      </c>
    </row>
    <row r="13" spans="1:1" x14ac:dyDescent="0.2">
      <c r="A13" s="21" t="s">
        <v>986</v>
      </c>
    </row>
    <row r="14" spans="1:1" x14ac:dyDescent="0.2">
      <c r="A14" s="21" t="s">
        <v>987</v>
      </c>
    </row>
    <row r="15" spans="1:1" x14ac:dyDescent="0.2">
      <c r="A15" s="21" t="s">
        <v>988</v>
      </c>
    </row>
    <row r="17" spans="1:1" x14ac:dyDescent="0.2">
      <c r="A17" s="23" t="s">
        <v>989</v>
      </c>
    </row>
    <row r="18" spans="1:1" x14ac:dyDescent="0.2">
      <c r="A18" s="76" t="s">
        <v>10</v>
      </c>
    </row>
    <row r="19" spans="1:1" x14ac:dyDescent="0.2">
      <c r="A19" s="21" t="s">
        <v>990</v>
      </c>
    </row>
    <row r="20" spans="1:1" x14ac:dyDescent="0.2">
      <c r="A20" s="21" t="s">
        <v>991</v>
      </c>
    </row>
    <row r="21" spans="1:1" x14ac:dyDescent="0.2">
      <c r="A21" s="77" t="s">
        <v>34</v>
      </c>
    </row>
    <row r="22" spans="1:1" x14ac:dyDescent="0.2">
      <c r="A22" s="21" t="s">
        <v>992</v>
      </c>
    </row>
    <row r="23" spans="1:1" x14ac:dyDescent="0.2">
      <c r="A23" s="21" t="s">
        <v>993</v>
      </c>
    </row>
    <row r="24" spans="1:1" x14ac:dyDescent="0.2">
      <c r="A24" s="21" t="s">
        <v>994</v>
      </c>
    </row>
    <row r="25" spans="1:1" x14ac:dyDescent="0.2">
      <c r="A25" s="21" t="s">
        <v>995</v>
      </c>
    </row>
    <row r="26" spans="1:1" x14ac:dyDescent="0.2">
      <c r="A26" s="21" t="s">
        <v>996</v>
      </c>
    </row>
    <row r="27" spans="1:1" x14ac:dyDescent="0.2">
      <c r="A27" s="77" t="s">
        <v>33</v>
      </c>
    </row>
    <row r="28" spans="1:1" x14ac:dyDescent="0.2">
      <c r="A28" s="21" t="s">
        <v>997</v>
      </c>
    </row>
    <row r="29" spans="1:1" x14ac:dyDescent="0.2">
      <c r="A29" s="21" t="s">
        <v>998</v>
      </c>
    </row>
    <row r="30" spans="1:1" x14ac:dyDescent="0.2">
      <c r="A30" s="21" t="s">
        <v>999</v>
      </c>
    </row>
    <row r="31" spans="1:1" x14ac:dyDescent="0.2">
      <c r="A31" s="21" t="s">
        <v>1000</v>
      </c>
    </row>
    <row r="32" spans="1:1" x14ac:dyDescent="0.2">
      <c r="A32" s="21" t="s">
        <v>1001</v>
      </c>
    </row>
    <row r="33" spans="1:1" x14ac:dyDescent="0.2">
      <c r="A33" s="21" t="s">
        <v>1002</v>
      </c>
    </row>
    <row r="34" spans="1:1" x14ac:dyDescent="0.2">
      <c r="A34" s="21" t="s">
        <v>1003</v>
      </c>
    </row>
    <row r="35" spans="1:1" x14ac:dyDescent="0.2">
      <c r="A35" s="21" t="s">
        <v>1004</v>
      </c>
    </row>
    <row r="36" spans="1:1" x14ac:dyDescent="0.2">
      <c r="A36" s="21" t="s">
        <v>1005</v>
      </c>
    </row>
    <row r="38" spans="1:1" x14ac:dyDescent="0.2">
      <c r="A38" s="76" t="s">
        <v>1006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9"/>
  <sheetViews>
    <sheetView topLeftCell="C1" workbookViewId="0">
      <pane ySplit="6" topLeftCell="A109" activePane="bottomLeft" state="frozen"/>
      <selection activeCell="C14" sqref="C14"/>
      <selection pane="bottomLeft" activeCell="J119" sqref="J119"/>
    </sheetView>
  </sheetViews>
  <sheetFormatPr defaultColWidth="9.140625" defaultRowHeight="12.75" x14ac:dyDescent="0.2"/>
  <cols>
    <col min="1" max="1" width="16.7109375" style="21" bestFit="1" customWidth="1"/>
    <col min="2" max="2" width="45.42578125" style="21" bestFit="1" customWidth="1"/>
    <col min="3" max="3" width="42.42578125" style="21" bestFit="1" customWidth="1"/>
    <col min="4" max="4" width="2.5703125" style="21" customWidth="1"/>
    <col min="5" max="5" width="22.7109375" style="21" customWidth="1"/>
    <col min="6" max="6" width="2.7109375" style="21" customWidth="1"/>
    <col min="7" max="7" width="29.42578125" style="21" bestFit="1" customWidth="1"/>
    <col min="8" max="8" width="3.28515625" style="21" customWidth="1"/>
    <col min="9" max="9" width="22.7109375" style="21" customWidth="1"/>
    <col min="10" max="16384" width="9.140625" style="21"/>
  </cols>
  <sheetData>
    <row r="1" spans="1:9" x14ac:dyDescent="0.2">
      <c r="A1" s="155" t="str">
        <f>G6</f>
        <v>S45 Financial Management</v>
      </c>
      <c r="B1" s="155"/>
    </row>
    <row r="2" spans="1:9" x14ac:dyDescent="0.2">
      <c r="A2" s="155"/>
      <c r="B2" s="155"/>
    </row>
    <row r="3" spans="1:9" x14ac:dyDescent="0.2">
      <c r="A3" s="25"/>
      <c r="B3" s="25"/>
    </row>
    <row r="4" spans="1:9" x14ac:dyDescent="0.2">
      <c r="A4" s="25"/>
      <c r="B4" s="25"/>
    </row>
    <row r="5" spans="1:9" s="22" customFormat="1" ht="30" customHeight="1" x14ac:dyDescent="0.2">
      <c r="A5" s="30"/>
      <c r="B5" s="30"/>
      <c r="E5" s="31" t="s">
        <v>56</v>
      </c>
      <c r="G5" s="32" t="s">
        <v>53</v>
      </c>
      <c r="I5" s="31" t="s">
        <v>52</v>
      </c>
    </row>
    <row r="6" spans="1:9" s="22" customFormat="1" x14ac:dyDescent="0.2">
      <c r="A6" s="26" t="s">
        <v>7</v>
      </c>
      <c r="B6" s="26" t="s">
        <v>136</v>
      </c>
      <c r="C6" s="23" t="s">
        <v>5</v>
      </c>
      <c r="D6" s="23"/>
      <c r="E6" s="33"/>
      <c r="F6" s="23"/>
      <c r="G6" s="33" t="s">
        <v>828</v>
      </c>
      <c r="H6" s="23"/>
      <c r="I6" s="33"/>
    </row>
    <row r="7" spans="1:9" s="22" customFormat="1" x14ac:dyDescent="0.2">
      <c r="A7" s="30"/>
      <c r="E7" s="34"/>
      <c r="G7" s="34"/>
      <c r="I7" s="34"/>
    </row>
    <row r="8" spans="1:9" x14ac:dyDescent="0.2">
      <c r="B8" s="21" t="s">
        <v>212</v>
      </c>
      <c r="C8" s="21" t="s">
        <v>732</v>
      </c>
      <c r="E8" s="35">
        <f>'D010'!E8+'D012'!E8+'D020'!E8+'D028'!E8+'D060'!E8+'D308'!E8</f>
        <v>0</v>
      </c>
      <c r="F8" s="36"/>
      <c r="G8" s="35">
        <f>'D010'!G8+'D012'!G8+'D020'!G8+'D028'!G8+'D060'!G8+'D308'!G8</f>
        <v>0</v>
      </c>
      <c r="H8" s="36"/>
      <c r="I8" s="35">
        <f>'D010'!I8+'D012'!I8+'D020'!I8+'D028'!I8+'D060'!I8+'D308'!I8</f>
        <v>0</v>
      </c>
    </row>
    <row r="9" spans="1:9" x14ac:dyDescent="0.2">
      <c r="B9" s="21" t="s">
        <v>212</v>
      </c>
      <c r="C9" s="20" t="s">
        <v>735</v>
      </c>
      <c r="E9" s="35">
        <f>'D010'!E9+'D012'!E9+'D020'!E9+'D028'!E9+'D060'!E9+'D308'!E9</f>
        <v>0</v>
      </c>
      <c r="F9" s="36"/>
      <c r="G9" s="35">
        <f>'D010'!G9+'D012'!G9+'D020'!G9+'D028'!G9+'D060'!G9+'D308'!G9</f>
        <v>0</v>
      </c>
      <c r="H9" s="36"/>
      <c r="I9" s="35">
        <f>'D010'!I9+'D012'!I9+'D020'!I9+'D028'!I9+'D060'!I9+'D308'!I9</f>
        <v>0</v>
      </c>
    </row>
    <row r="10" spans="1:9" x14ac:dyDescent="0.2">
      <c r="B10" s="21" t="s">
        <v>212</v>
      </c>
      <c r="C10" s="20" t="s">
        <v>734</v>
      </c>
      <c r="E10" s="35">
        <f>'D010'!E10+'D012'!E10+'D020'!E10+'D028'!E10+'D060'!E10+'D308'!E10</f>
        <v>0</v>
      </c>
      <c r="F10" s="36"/>
      <c r="G10" s="35">
        <f>'D010'!G10+'D012'!G10+'D020'!G10+'D028'!G10+'D060'!G10+'D308'!G10</f>
        <v>0</v>
      </c>
      <c r="H10" s="36"/>
      <c r="I10" s="35">
        <f>'D010'!I10+'D012'!I10+'D020'!I10+'D028'!I10+'D060'!I10+'D308'!I10</f>
        <v>0</v>
      </c>
    </row>
    <row r="11" spans="1:9" x14ac:dyDescent="0.2">
      <c r="B11" s="21" t="s">
        <v>212</v>
      </c>
      <c r="C11" s="20" t="s">
        <v>736</v>
      </c>
      <c r="E11" s="35">
        <f>'D010'!E11+'D012'!E11+'D020'!E11+'D028'!E11+'D060'!E11+'D308'!E11</f>
        <v>0</v>
      </c>
      <c r="F11" s="36"/>
      <c r="G11" s="35">
        <f>'D010'!G11+'D012'!G11+'D020'!G11+'D028'!G11+'D060'!G11+'D308'!G11</f>
        <v>0</v>
      </c>
      <c r="H11" s="36"/>
      <c r="I11" s="35">
        <f>'D010'!I11+'D012'!I11+'D020'!I11+'D028'!I11+'D060'!I11+'D308'!I11</f>
        <v>0</v>
      </c>
    </row>
    <row r="12" spans="1:9" x14ac:dyDescent="0.2">
      <c r="B12" s="21" t="s">
        <v>212</v>
      </c>
      <c r="C12" s="20" t="s">
        <v>737</v>
      </c>
      <c r="E12" s="35">
        <f>'D010'!E12+'D012'!E12+'D020'!E12+'D028'!E12+'D060'!E12+'D308'!E12</f>
        <v>0</v>
      </c>
      <c r="F12" s="36"/>
      <c r="G12" s="35">
        <f>'D010'!G12+'D012'!G12+'D020'!G12+'D028'!G12+'D060'!G12+'D308'!G12</f>
        <v>0</v>
      </c>
      <c r="H12" s="36"/>
      <c r="I12" s="35">
        <f>'D010'!I12+'D012'!I12+'D020'!I12+'D028'!I12+'D060'!I12+'D308'!I12</f>
        <v>0</v>
      </c>
    </row>
    <row r="13" spans="1:9" x14ac:dyDescent="0.2">
      <c r="B13" s="21" t="s">
        <v>212</v>
      </c>
      <c r="C13" s="20" t="s">
        <v>738</v>
      </c>
      <c r="E13" s="35">
        <f>'D010'!E13+'D012'!E13+'D020'!E13+'D028'!E13+'D060'!E13+'D308'!E13</f>
        <v>0</v>
      </c>
      <c r="F13" s="36"/>
      <c r="G13" s="35">
        <f>'D010'!G13+'D012'!G13+'D020'!G13+'D028'!G13+'D060'!G13+'D308'!G13</f>
        <v>0</v>
      </c>
      <c r="H13" s="36"/>
      <c r="I13" s="35">
        <f>'D010'!I13+'D012'!I13+'D020'!I13+'D028'!I13+'D060'!I13+'D308'!I13</f>
        <v>0</v>
      </c>
    </row>
    <row r="14" spans="1:9" x14ac:dyDescent="0.2">
      <c r="B14" s="21" t="s">
        <v>212</v>
      </c>
      <c r="C14" s="20" t="s">
        <v>739</v>
      </c>
      <c r="E14" s="35">
        <f>'D010'!E14+'D012'!E14+'D020'!E14+'D028'!E14+'D060'!E14+'D308'!E14</f>
        <v>0</v>
      </c>
      <c r="F14" s="36"/>
      <c r="G14" s="35">
        <f>'D010'!G14+'D012'!G14+'D020'!G14+'D028'!G14+'D060'!G14+'D308'!G14</f>
        <v>0</v>
      </c>
      <c r="H14" s="36"/>
      <c r="I14" s="35">
        <f>'D010'!I14+'D012'!I14+'D020'!I14+'D028'!I14+'D060'!I14+'D308'!I14</f>
        <v>0</v>
      </c>
    </row>
    <row r="15" spans="1:9" x14ac:dyDescent="0.2">
      <c r="B15" s="21" t="s">
        <v>212</v>
      </c>
      <c r="C15" s="20" t="s">
        <v>740</v>
      </c>
      <c r="E15" s="35">
        <f>'D010'!E15+'D012'!E15+'D020'!E15+'D028'!E15+'D060'!E15+'D308'!E15</f>
        <v>0</v>
      </c>
      <c r="F15" s="36"/>
      <c r="G15" s="35">
        <f>'D010'!G15+'D012'!G15+'D020'!G15+'D028'!G15+'D060'!G15+'D308'!G15</f>
        <v>0</v>
      </c>
      <c r="H15" s="36"/>
      <c r="I15" s="35">
        <f>'D010'!I15+'D012'!I15+'D020'!I15+'D028'!I15+'D060'!I15+'D308'!I15</f>
        <v>0</v>
      </c>
    </row>
    <row r="16" spans="1:9" x14ac:dyDescent="0.2">
      <c r="B16" s="21" t="s">
        <v>212</v>
      </c>
      <c r="C16" s="20" t="s">
        <v>742</v>
      </c>
      <c r="E16" s="35">
        <f>'D010'!E16+'D012'!E16+'D020'!E16+'D028'!E16+'D060'!E16+'D308'!E16</f>
        <v>0</v>
      </c>
      <c r="F16" s="36"/>
      <c r="G16" s="35">
        <f>'D010'!G16+'D012'!G16+'D020'!G16+'D028'!G16+'D060'!G16+'D308'!G16</f>
        <v>0</v>
      </c>
      <c r="H16" s="36"/>
      <c r="I16" s="35">
        <f>'D010'!I16+'D012'!I16+'D020'!I16+'D028'!I16+'D060'!I16+'D308'!I16</f>
        <v>0</v>
      </c>
    </row>
    <row r="17" spans="2:9" x14ac:dyDescent="0.2">
      <c r="B17" s="21" t="s">
        <v>212</v>
      </c>
      <c r="C17" s="20" t="s">
        <v>743</v>
      </c>
      <c r="E17" s="35">
        <f>'D010'!E17+'D012'!E17+'D020'!E17+'D028'!E17+'D060'!E17+'D308'!E17</f>
        <v>0</v>
      </c>
      <c r="F17" s="36"/>
      <c r="G17" s="35">
        <f>'D010'!G17+'D012'!G17+'D020'!G17+'D028'!G17+'D060'!G17+'D308'!G17</f>
        <v>0</v>
      </c>
      <c r="H17" s="36"/>
      <c r="I17" s="35">
        <f>'D010'!I17+'D012'!I17+'D020'!I17+'D028'!I17+'D060'!I17+'D308'!I17</f>
        <v>0</v>
      </c>
    </row>
    <row r="18" spans="2:9" x14ac:dyDescent="0.2">
      <c r="B18" s="21" t="s">
        <v>212</v>
      </c>
      <c r="C18" s="20" t="s">
        <v>814</v>
      </c>
      <c r="E18" s="35">
        <f>'D010'!E18+'D012'!E18+'D020'!E18+'D028'!E18+'D060'!E18+'D308'!E18</f>
        <v>0</v>
      </c>
      <c r="F18" s="36"/>
      <c r="G18" s="35">
        <f>'D010'!G18+'D012'!G18+'D020'!G18+'D028'!G18+'D060'!G18+'D308'!G18</f>
        <v>0</v>
      </c>
      <c r="H18" s="36"/>
      <c r="I18" s="35">
        <f>'D010'!I18+'D012'!I18+'D020'!I18+'D028'!I18+'D060'!I18+'D308'!I18</f>
        <v>0</v>
      </c>
    </row>
    <row r="19" spans="2:9" x14ac:dyDescent="0.2">
      <c r="B19" s="21" t="s">
        <v>212</v>
      </c>
      <c r="C19" s="20" t="s">
        <v>744</v>
      </c>
      <c r="E19" s="35">
        <f>'D010'!E19+'D012'!E19+'D020'!E19+'D028'!E19+'D060'!E19+'D308'!E19</f>
        <v>0</v>
      </c>
      <c r="F19" s="36"/>
      <c r="G19" s="35">
        <f>'D010'!G19+'D012'!G19+'D020'!G19+'D028'!G19+'D060'!G19+'D308'!G19</f>
        <v>0</v>
      </c>
      <c r="H19" s="36"/>
      <c r="I19" s="35">
        <f>'D010'!I19+'D012'!I19+'D020'!I19+'D028'!I19+'D060'!I19+'D308'!I19</f>
        <v>0</v>
      </c>
    </row>
    <row r="20" spans="2:9" x14ac:dyDescent="0.2">
      <c r="B20" s="21" t="s">
        <v>212</v>
      </c>
      <c r="C20" s="20" t="s">
        <v>745</v>
      </c>
      <c r="E20" s="35">
        <f>'D010'!E20+'D012'!E20+'D020'!E20+'D028'!E20+'D060'!E20+'D308'!E20</f>
        <v>0</v>
      </c>
      <c r="F20" s="36"/>
      <c r="G20" s="35">
        <f>'D010'!G20+'D012'!G20+'D020'!G20+'D028'!G20+'D060'!G20+'D308'!G20</f>
        <v>0</v>
      </c>
      <c r="H20" s="36"/>
      <c r="I20" s="35">
        <f>'D010'!I20+'D012'!I20+'D020'!I20+'D028'!I20+'D060'!I20+'D308'!I20</f>
        <v>0</v>
      </c>
    </row>
    <row r="21" spans="2:9" x14ac:dyDescent="0.2">
      <c r="B21" s="21" t="s">
        <v>212</v>
      </c>
      <c r="C21" s="20" t="s">
        <v>746</v>
      </c>
      <c r="E21" s="35">
        <f>'D010'!E21+'D012'!E21+'D020'!E21+'D028'!E21+'D060'!E21+'D308'!E21</f>
        <v>0</v>
      </c>
      <c r="F21" s="36"/>
      <c r="G21" s="35">
        <f>'D010'!G21+'D012'!G21+'D020'!G21+'D028'!G21+'D060'!G21+'D308'!G21</f>
        <v>0</v>
      </c>
      <c r="H21" s="36"/>
      <c r="I21" s="35">
        <f>'D010'!I21+'D012'!I21+'D020'!I21+'D028'!I21+'D060'!I21+'D308'!I21</f>
        <v>0</v>
      </c>
    </row>
    <row r="22" spans="2:9" x14ac:dyDescent="0.2">
      <c r="B22" s="21" t="s">
        <v>212</v>
      </c>
      <c r="C22" s="20" t="s">
        <v>747</v>
      </c>
      <c r="E22" s="35">
        <f>'D010'!E22+'D012'!E22+'D020'!E22+'D028'!E22+'D060'!E22+'D308'!E22</f>
        <v>0</v>
      </c>
      <c r="F22" s="36"/>
      <c r="G22" s="35">
        <f>'D010'!G22+'D012'!G22+'D020'!G22+'D028'!G22+'D060'!G22+'D308'!G22</f>
        <v>0</v>
      </c>
      <c r="H22" s="36"/>
      <c r="I22" s="35">
        <f>'D010'!I22+'D012'!I22+'D020'!I22+'D028'!I22+'D060'!I22+'D308'!I22</f>
        <v>0</v>
      </c>
    </row>
    <row r="23" spans="2:9" x14ac:dyDescent="0.2">
      <c r="B23" s="21" t="s">
        <v>212</v>
      </c>
      <c r="C23" s="20" t="s">
        <v>748</v>
      </c>
      <c r="E23" s="35">
        <f>'D010'!E23+'D012'!E23+'D020'!E23+'D028'!E23+'D060'!E23+'D308'!E23</f>
        <v>0</v>
      </c>
      <c r="F23" s="36"/>
      <c r="G23" s="35">
        <f>'D010'!G23+'D012'!G23+'D020'!G23+'D028'!G23+'D060'!G23+'D308'!G23</f>
        <v>0</v>
      </c>
      <c r="H23" s="36"/>
      <c r="I23" s="35">
        <f>'D010'!I23+'D012'!I23+'D020'!I23+'D028'!I23+'D060'!I23+'D308'!I23</f>
        <v>0</v>
      </c>
    </row>
    <row r="24" spans="2:9" x14ac:dyDescent="0.2">
      <c r="B24" s="21" t="s">
        <v>212</v>
      </c>
      <c r="C24" s="20" t="s">
        <v>396</v>
      </c>
      <c r="E24" s="35">
        <f>'D010'!E24+'D012'!E24+'D020'!E24+'D028'!E24+'D060'!E24+'D308'!E24</f>
        <v>0</v>
      </c>
      <c r="F24" s="36"/>
      <c r="G24" s="35">
        <f>'D010'!G24+'D012'!G24+'D020'!G24+'D028'!G24+'D060'!G24+'D308'!G24</f>
        <v>1011</v>
      </c>
      <c r="H24" s="36"/>
      <c r="I24" s="35">
        <f>'D010'!I24+'D012'!I24+'D020'!I24+'D028'!I24+'D060'!I24+'D308'!I24</f>
        <v>1011</v>
      </c>
    </row>
    <row r="25" spans="2:9" x14ac:dyDescent="0.2">
      <c r="B25" s="59" t="s">
        <v>213</v>
      </c>
      <c r="C25" s="20" t="s">
        <v>10</v>
      </c>
      <c r="E25" s="35">
        <f>'D010'!E25+'D012'!E25+'D020'!E25+'D028'!E25+'D060'!E25+'D308'!E25</f>
        <v>1112359.42</v>
      </c>
      <c r="F25" s="36"/>
      <c r="G25" s="35">
        <f>'D010'!G25+'D012'!G25+'D020'!G25+'D028'!G25+'D060'!G25+'D308'!G25</f>
        <v>1143002.55</v>
      </c>
      <c r="H25" s="36"/>
      <c r="I25" s="35">
        <f>'D010'!I25+'D012'!I25+'D020'!I25+'D028'!I25+'D060'!I25+'D308'!I25</f>
        <v>158954.42499999999</v>
      </c>
    </row>
    <row r="26" spans="2:9" x14ac:dyDescent="0.2">
      <c r="B26" s="21" t="s">
        <v>212</v>
      </c>
      <c r="C26" s="20" t="s">
        <v>219</v>
      </c>
      <c r="E26" s="35">
        <f>'D010'!E26+'D012'!E26+'D020'!E26+'D028'!E26+'D060'!E26+'D308'!E26</f>
        <v>0</v>
      </c>
      <c r="F26" s="36"/>
      <c r="G26" s="35">
        <f>'D010'!G26+'D012'!G26+'D020'!G26+'D028'!G26+'D060'!G26+'D308'!G26</f>
        <v>0</v>
      </c>
      <c r="H26" s="36"/>
      <c r="I26" s="35">
        <f>'D010'!I26+'D012'!I26+'D020'!I26+'D028'!I26+'D060'!I26+'D308'!I26</f>
        <v>0</v>
      </c>
    </row>
    <row r="27" spans="2:9" x14ac:dyDescent="0.2">
      <c r="B27" s="21" t="s">
        <v>212</v>
      </c>
      <c r="C27" s="20" t="s">
        <v>45</v>
      </c>
      <c r="E27" s="35">
        <f>'D010'!E27+'D012'!E27+'D020'!E27+'D028'!E27+'D060'!E27+'D308'!E27</f>
        <v>0</v>
      </c>
      <c r="F27" s="36"/>
      <c r="G27" s="35">
        <f>'D010'!G27+'D012'!G27+'D020'!G27+'D028'!G27+'D060'!G27+'D308'!G27</f>
        <v>0</v>
      </c>
      <c r="H27" s="36"/>
      <c r="I27" s="35">
        <f>'D010'!I27+'D012'!I27+'D020'!I27+'D028'!I27+'D060'!I27+'D308'!I27</f>
        <v>0</v>
      </c>
    </row>
    <row r="28" spans="2:9" x14ac:dyDescent="0.2">
      <c r="B28" s="21" t="s">
        <v>212</v>
      </c>
      <c r="C28" s="20" t="s">
        <v>245</v>
      </c>
      <c r="E28" s="35">
        <f>'D010'!E28+'D012'!E28+'D020'!E28+'D028'!E28+'D060'!E28+'D308'!E28</f>
        <v>0</v>
      </c>
      <c r="F28" s="36"/>
      <c r="G28" s="35">
        <f>'D010'!G28+'D012'!G28+'D020'!G28+'D028'!G28+'D060'!G28+'D308'!G28</f>
        <v>0</v>
      </c>
      <c r="H28" s="36"/>
      <c r="I28" s="35">
        <f>'D010'!I28+'D012'!I28+'D020'!I28+'D028'!I28+'D060'!I28+'D308'!I28</f>
        <v>0</v>
      </c>
    </row>
    <row r="29" spans="2:9" x14ac:dyDescent="0.2">
      <c r="B29" s="21" t="s">
        <v>212</v>
      </c>
      <c r="C29" s="20" t="s">
        <v>8</v>
      </c>
      <c r="E29" s="35">
        <f>'D010'!E29+'D012'!E29+'D020'!E29+'D028'!E29+'D060'!E29+'D308'!E29</f>
        <v>0</v>
      </c>
      <c r="F29" s="36"/>
      <c r="G29" s="35">
        <f>'D010'!G29+'D012'!G29+'D020'!G29+'D028'!G29+'D060'!G29+'D308'!G29</f>
        <v>0</v>
      </c>
      <c r="H29" s="36"/>
      <c r="I29" s="35">
        <f>'D010'!I29+'D012'!I29+'D020'!I29+'D028'!I29+'D060'!I29+'D308'!I29</f>
        <v>0</v>
      </c>
    </row>
    <row r="30" spans="2:9" x14ac:dyDescent="0.2">
      <c r="B30" s="21" t="s">
        <v>212</v>
      </c>
      <c r="C30" s="20" t="s">
        <v>218</v>
      </c>
      <c r="E30" s="35">
        <f>'D010'!E30+'D012'!E30+'D020'!E30+'D028'!E30+'D060'!E30+'D308'!E30</f>
        <v>0</v>
      </c>
      <c r="F30" s="36"/>
      <c r="G30" s="35">
        <f>'D010'!G30+'D012'!G30+'D020'!G30+'D028'!G30+'D060'!G30+'D308'!G30</f>
        <v>0</v>
      </c>
      <c r="H30" s="36"/>
      <c r="I30" s="35">
        <f>'D010'!I30+'D012'!I30+'D020'!I30+'D028'!I30+'D060'!I30+'D308'!I30</f>
        <v>0</v>
      </c>
    </row>
    <row r="31" spans="2:9" x14ac:dyDescent="0.2">
      <c r="B31" s="21" t="s">
        <v>212</v>
      </c>
      <c r="C31" s="20" t="s">
        <v>221</v>
      </c>
      <c r="E31" s="35">
        <f>'D010'!E31+'D012'!E31+'D020'!E31+'D028'!E31+'D060'!E31+'D308'!E31</f>
        <v>0</v>
      </c>
      <c r="F31" s="36"/>
      <c r="G31" s="35">
        <f>'D010'!G31+'D012'!G31+'D020'!G31+'D028'!G31+'D060'!G31+'D308'!G31</f>
        <v>0</v>
      </c>
      <c r="H31" s="36"/>
      <c r="I31" s="35">
        <f>'D010'!I31+'D012'!I31+'D020'!I31+'D028'!I31+'D060'!I31+'D308'!I31</f>
        <v>0</v>
      </c>
    </row>
    <row r="32" spans="2:9" x14ac:dyDescent="0.2">
      <c r="B32" s="21" t="s">
        <v>212</v>
      </c>
      <c r="C32" s="20" t="s">
        <v>217</v>
      </c>
      <c r="E32" s="35">
        <f>'D010'!E32+'D012'!E32+'D020'!E32+'D028'!E32+'D060'!E32+'D308'!E32</f>
        <v>0</v>
      </c>
      <c r="F32" s="36"/>
      <c r="G32" s="35">
        <f>'D010'!G32+'D012'!G32+'D020'!G32+'D028'!G32+'D060'!G32+'D308'!G32</f>
        <v>0</v>
      </c>
      <c r="H32" s="36"/>
      <c r="I32" s="35">
        <f>'D010'!I32+'D012'!I32+'D020'!I32+'D028'!I32+'D060'!I32+'D308'!I32</f>
        <v>0</v>
      </c>
    </row>
    <row r="33" spans="2:9" x14ac:dyDescent="0.2">
      <c r="B33" s="21" t="s">
        <v>212</v>
      </c>
      <c r="C33" s="20" t="s">
        <v>244</v>
      </c>
      <c r="E33" s="35">
        <f>'D010'!E33+'D012'!E33+'D020'!E33+'D028'!E33+'D060'!E33+'D308'!E33</f>
        <v>0</v>
      </c>
      <c r="F33" s="36"/>
      <c r="G33" s="35">
        <f>'D010'!G33+'D012'!G33+'D020'!G33+'D028'!G33+'D060'!G33+'D308'!G33</f>
        <v>0</v>
      </c>
      <c r="H33" s="36"/>
      <c r="I33" s="35">
        <f>'D010'!I33+'D012'!I33+'D020'!I33+'D028'!I33+'D060'!I33+'D308'!I33</f>
        <v>0</v>
      </c>
    </row>
    <row r="34" spans="2:9" x14ac:dyDescent="0.2">
      <c r="B34" s="21" t="s">
        <v>212</v>
      </c>
      <c r="C34" s="20" t="s">
        <v>47</v>
      </c>
      <c r="E34" s="35">
        <f>'D010'!E34+'D012'!E34+'D020'!E34+'D028'!E34+'D060'!E34+'D308'!E34</f>
        <v>0</v>
      </c>
      <c r="F34" s="36"/>
      <c r="G34" s="35">
        <f>'D010'!G34+'D012'!G34+'D020'!G34+'D028'!G34+'D060'!G34+'D308'!G34</f>
        <v>0</v>
      </c>
      <c r="H34" s="36"/>
      <c r="I34" s="35">
        <f>'D010'!I34+'D012'!I34+'D020'!I34+'D028'!I34+'D060'!I34+'D308'!I34</f>
        <v>0</v>
      </c>
    </row>
    <row r="35" spans="2:9" x14ac:dyDescent="0.2">
      <c r="B35" s="21" t="s">
        <v>212</v>
      </c>
      <c r="C35" s="20" t="s">
        <v>242</v>
      </c>
      <c r="E35" s="35">
        <f>'D010'!E35+'D012'!E35+'D020'!E35+'D028'!E35+'D060'!E35+'D308'!E35</f>
        <v>0</v>
      </c>
      <c r="F35" s="36"/>
      <c r="G35" s="35">
        <f>'D010'!G35+'D012'!G35+'D020'!G35+'D028'!G35+'D060'!G35+'D308'!G35</f>
        <v>0</v>
      </c>
      <c r="H35" s="36"/>
      <c r="I35" s="35">
        <f>'D010'!I35+'D012'!I35+'D020'!I35+'D028'!I35+'D060'!I35+'D308'!I35</f>
        <v>0</v>
      </c>
    </row>
    <row r="36" spans="2:9" x14ac:dyDescent="0.2">
      <c r="B36" s="21" t="s">
        <v>212</v>
      </c>
      <c r="C36" s="20" t="s">
        <v>48</v>
      </c>
      <c r="E36" s="35">
        <f>'D010'!E36+'D012'!E36+'D020'!E36+'D028'!E36+'D060'!E36+'D308'!E36</f>
        <v>193307.3</v>
      </c>
      <c r="F36" s="36"/>
      <c r="G36" s="35">
        <f>'D010'!G36+'D012'!G36+'D020'!G36+'D028'!G36+'D060'!G36+'D308'!G36</f>
        <v>108680</v>
      </c>
      <c r="H36" s="36"/>
      <c r="I36" s="35">
        <f>'D010'!I36+'D012'!I36+'D020'!I36+'D028'!I36+'D060'!I36+'D308'!I36</f>
        <v>35700</v>
      </c>
    </row>
    <row r="37" spans="2:9" x14ac:dyDescent="0.2">
      <c r="B37" s="21" t="s">
        <v>212</v>
      </c>
      <c r="C37" s="20" t="s">
        <v>215</v>
      </c>
      <c r="E37" s="35">
        <f>'D010'!E37+'D012'!E37+'D020'!E37+'D028'!E37+'D060'!E37+'D308'!E37</f>
        <v>0</v>
      </c>
      <c r="F37" s="36"/>
      <c r="G37" s="35">
        <f>'D010'!G37+'D012'!G37+'D020'!G37+'D028'!G37+'D060'!G37+'D308'!G37</f>
        <v>0</v>
      </c>
      <c r="H37" s="36"/>
      <c r="I37" s="35">
        <f>'D010'!I37+'D012'!I37+'D020'!I37+'D028'!I37+'D060'!I37+'D308'!I37</f>
        <v>0</v>
      </c>
    </row>
    <row r="38" spans="2:9" x14ac:dyDescent="0.2">
      <c r="B38" s="21" t="s">
        <v>212</v>
      </c>
      <c r="C38" s="20" t="s">
        <v>49</v>
      </c>
      <c r="E38" s="35">
        <f>'D010'!E38+'D012'!E38+'D020'!E38+'D028'!E38+'D060'!E38+'D308'!E38</f>
        <v>3130507.13</v>
      </c>
      <c r="F38" s="36"/>
      <c r="G38" s="35">
        <f>'D010'!G38+'D012'!G38+'D020'!G38+'D028'!G38+'D060'!G38+'D308'!G38</f>
        <v>3299314.3600000008</v>
      </c>
      <c r="H38" s="36"/>
      <c r="I38" s="35">
        <f>'D010'!I38+'D012'!I38+'D020'!I38+'D028'!I38+'D060'!I38+'D308'!I38</f>
        <v>421990</v>
      </c>
    </row>
    <row r="39" spans="2:9" x14ac:dyDescent="0.2">
      <c r="B39" s="21" t="s">
        <v>212</v>
      </c>
      <c r="C39" s="20" t="s">
        <v>50</v>
      </c>
      <c r="E39" s="35">
        <f>'D010'!E39+'D012'!E39+'D020'!E39+'D028'!E39+'D060'!E39+'D308'!E39</f>
        <v>18099.96</v>
      </c>
      <c r="F39" s="36"/>
      <c r="G39" s="35">
        <f>'D010'!G39+'D012'!G39+'D020'!G39+'D028'!G39+'D060'!G39+'D308'!G39</f>
        <v>27199.919999999998</v>
      </c>
      <c r="H39" s="36"/>
      <c r="I39" s="35">
        <f>'D010'!I39+'D012'!I39+'D020'!I39+'D028'!I39+'D060'!I39+'D308'!I39</f>
        <v>43000</v>
      </c>
    </row>
    <row r="40" spans="2:9" x14ac:dyDescent="0.2">
      <c r="B40" s="21" t="s">
        <v>212</v>
      </c>
      <c r="C40" s="20" t="s">
        <v>388</v>
      </c>
      <c r="E40" s="35">
        <f>'D010'!E40+'D012'!E40+'D020'!E40+'D028'!E40+'D060'!E40+'D308'!E40</f>
        <v>0</v>
      </c>
      <c r="F40" s="36"/>
      <c r="G40" s="35">
        <f>'D010'!G40+'D012'!G40+'D020'!G40+'D028'!G40+'D060'!G40+'D308'!G40</f>
        <v>0</v>
      </c>
      <c r="H40" s="36"/>
      <c r="I40" s="35">
        <f>'D010'!I40+'D012'!I40+'D020'!I40+'D028'!I40+'D060'!I40+'D308'!I40</f>
        <v>0</v>
      </c>
    </row>
    <row r="41" spans="2:9" x14ac:dyDescent="0.2">
      <c r="B41" s="21" t="s">
        <v>212</v>
      </c>
      <c r="C41" s="20" t="s">
        <v>216</v>
      </c>
      <c r="E41" s="35">
        <f>'D010'!E41+'D012'!E41+'D020'!E41+'D028'!E41+'D060'!E41+'D308'!E41</f>
        <v>0</v>
      </c>
      <c r="F41" s="36"/>
      <c r="G41" s="35">
        <f>'D010'!G41+'D012'!G41+'D020'!G41+'D028'!G41+'D060'!G41+'D308'!G41</f>
        <v>0</v>
      </c>
      <c r="H41" s="36"/>
      <c r="I41" s="35">
        <f>'D010'!I41+'D012'!I41+'D020'!I41+'D028'!I41+'D060'!I41+'D308'!I41</f>
        <v>0</v>
      </c>
    </row>
    <row r="42" spans="2:9" x14ac:dyDescent="0.2">
      <c r="B42" s="21" t="s">
        <v>212</v>
      </c>
      <c r="C42" s="20" t="s">
        <v>220</v>
      </c>
      <c r="E42" s="35">
        <f>'D010'!E42+'D012'!E42+'D020'!E42+'D028'!E42+'D060'!E42+'D308'!E42</f>
        <v>0</v>
      </c>
      <c r="F42" s="36"/>
      <c r="G42" s="35">
        <f>'D010'!G42+'D012'!G42+'D020'!G42+'D028'!G42+'D060'!G42+'D308'!G42</f>
        <v>0</v>
      </c>
      <c r="H42" s="36"/>
      <c r="I42" s="35">
        <f>'D010'!I42+'D012'!I42+'D020'!I42+'D028'!I42+'D060'!I42+'D308'!I42</f>
        <v>0</v>
      </c>
    </row>
    <row r="43" spans="2:9" x14ac:dyDescent="0.2">
      <c r="B43" s="21" t="s">
        <v>212</v>
      </c>
      <c r="C43" s="20" t="s">
        <v>248</v>
      </c>
      <c r="E43" s="35">
        <f>'D010'!E43+'D012'!E43+'D020'!E43+'D028'!E43+'D060'!E43+'D308'!E43</f>
        <v>0</v>
      </c>
      <c r="F43" s="36"/>
      <c r="G43" s="35">
        <f>'D010'!G43+'D012'!G43+'D020'!G43+'D028'!G43+'D060'!G43+'D308'!G43</f>
        <v>0</v>
      </c>
      <c r="H43" s="36"/>
      <c r="I43" s="35">
        <f>'D010'!I43+'D012'!I43+'D020'!I43+'D028'!I43+'D060'!I43+'D308'!I43</f>
        <v>0</v>
      </c>
    </row>
    <row r="44" spans="2:9" x14ac:dyDescent="0.2">
      <c r="B44" s="21" t="s">
        <v>212</v>
      </c>
      <c r="C44" s="20" t="s">
        <v>250</v>
      </c>
      <c r="E44" s="35">
        <f>'D010'!E44+'D012'!E44+'D020'!E44+'D028'!E44+'D060'!E44+'D308'!E44</f>
        <v>0</v>
      </c>
      <c r="F44" s="36"/>
      <c r="G44" s="35">
        <f>'D010'!G44+'D012'!G44+'D020'!G44+'D028'!G44+'D060'!G44+'D308'!G44</f>
        <v>0</v>
      </c>
      <c r="H44" s="36"/>
      <c r="I44" s="35">
        <f>'D010'!I44+'D012'!I44+'D020'!I44+'D028'!I44+'D060'!I44+'D308'!I44</f>
        <v>0</v>
      </c>
    </row>
    <row r="45" spans="2:9" x14ac:dyDescent="0.2">
      <c r="B45" s="21" t="s">
        <v>212</v>
      </c>
      <c r="C45" s="20" t="s">
        <v>240</v>
      </c>
      <c r="E45" s="35">
        <f>'D010'!E45+'D012'!E45+'D020'!E45+'D028'!E45+'D060'!E45+'D308'!E45</f>
        <v>27557.899999999994</v>
      </c>
      <c r="F45" s="36"/>
      <c r="G45" s="35">
        <f>'D010'!G45+'D012'!G45+'D020'!G45+'D028'!G45+'D060'!G45+'D308'!G45</f>
        <v>27300</v>
      </c>
      <c r="H45" s="36"/>
      <c r="I45" s="35">
        <v>27679</v>
      </c>
    </row>
    <row r="46" spans="2:9" x14ac:dyDescent="0.2">
      <c r="B46" s="21" t="s">
        <v>212</v>
      </c>
      <c r="C46" s="20" t="s">
        <v>241</v>
      </c>
      <c r="E46" s="35">
        <f>'D010'!E46+'D012'!E46+'D020'!E46+'D028'!E46+'D060'!E46+'D308'!E46</f>
        <v>0</v>
      </c>
      <c r="F46" s="36"/>
      <c r="G46" s="35">
        <f>'D010'!G46+'D012'!G46+'D020'!G46+'D028'!G46+'D060'!G46+'D308'!G46</f>
        <v>0</v>
      </c>
      <c r="H46" s="36"/>
      <c r="I46" s="35">
        <f>'D010'!I46+'D012'!I46+'D020'!I46+'D028'!I46+'D060'!I46+'D308'!I46</f>
        <v>0</v>
      </c>
    </row>
    <row r="47" spans="2:9" x14ac:dyDescent="0.2">
      <c r="B47" s="21" t="s">
        <v>212</v>
      </c>
      <c r="C47" s="20" t="s">
        <v>238</v>
      </c>
      <c r="E47" s="35">
        <f>'D010'!E47+'D012'!E47+'D020'!E47+'D028'!E47+'D060'!E47+'D308'!E47</f>
        <v>0</v>
      </c>
      <c r="F47" s="36"/>
      <c r="G47" s="35">
        <f>'D010'!G47+'D012'!G47+'D020'!G47+'D028'!G47+'D060'!G47+'D308'!G47</f>
        <v>0</v>
      </c>
      <c r="H47" s="36"/>
      <c r="I47" s="35">
        <f>'D010'!I47+'D012'!I47+'D020'!I47+'D028'!I47+'D060'!I47+'D308'!I47</f>
        <v>0</v>
      </c>
    </row>
    <row r="48" spans="2:9" x14ac:dyDescent="0.2">
      <c r="B48" s="21" t="s">
        <v>212</v>
      </c>
      <c r="C48" s="20" t="s">
        <v>251</v>
      </c>
      <c r="E48" s="35">
        <f>'D010'!E48+'D012'!E48+'D020'!E48+'D028'!E48+'D060'!E48+'D308'!E48</f>
        <v>0</v>
      </c>
      <c r="F48" s="36"/>
      <c r="G48" s="35">
        <f>'D010'!G48+'D012'!G48+'D020'!G48+'D028'!G48+'D060'!G48+'D308'!G48</f>
        <v>0</v>
      </c>
      <c r="H48" s="36"/>
      <c r="I48" s="35">
        <f>'D010'!I48+'D012'!I48+'D020'!I48+'D028'!I48+'D060'!I48+'D308'!I48</f>
        <v>0</v>
      </c>
    </row>
    <row r="49" spans="1:9" x14ac:dyDescent="0.2">
      <c r="B49" s="21" t="s">
        <v>212</v>
      </c>
      <c r="C49" s="20" t="s">
        <v>239</v>
      </c>
      <c r="E49" s="35">
        <f>'D010'!E49+'D012'!E49+'D020'!E49+'D028'!E49+'D060'!E49+'D308'!E49</f>
        <v>0</v>
      </c>
      <c r="F49" s="36"/>
      <c r="G49" s="35">
        <f>'D010'!G49+'D012'!G49+'D020'!G49+'D028'!G49+'D060'!G49+'D308'!G49</f>
        <v>0</v>
      </c>
      <c r="H49" s="36"/>
      <c r="I49" s="35">
        <f>'D010'!I49+'D012'!I49+'D020'!I49+'D028'!I49+'D060'!I49+'D308'!I49</f>
        <v>0</v>
      </c>
    </row>
    <row r="50" spans="1:9" x14ac:dyDescent="0.2">
      <c r="B50" s="21" t="s">
        <v>212</v>
      </c>
      <c r="C50" s="20" t="s">
        <v>252</v>
      </c>
      <c r="E50" s="35">
        <f>'D010'!E50+'D012'!E50+'D020'!E50+'D028'!E50+'D060'!E50+'D308'!E50</f>
        <v>0</v>
      </c>
      <c r="F50" s="36"/>
      <c r="G50" s="35">
        <f>'D010'!G50+'D012'!G50+'D020'!G50+'D028'!G50+'D060'!G50+'D308'!G50</f>
        <v>0</v>
      </c>
      <c r="H50" s="36"/>
      <c r="I50" s="35">
        <f>'D010'!I50+'D012'!I50+'D020'!I50+'D028'!I50+'D060'!I50+'D308'!I50</f>
        <v>0</v>
      </c>
    </row>
    <row r="51" spans="1:9" x14ac:dyDescent="0.2">
      <c r="B51" s="21" t="s">
        <v>212</v>
      </c>
      <c r="C51" s="20" t="s">
        <v>253</v>
      </c>
      <c r="E51" s="35">
        <f>'D010'!E51+'D012'!E51+'D020'!E51+'D028'!E51+'D060'!E51+'D308'!E51</f>
        <v>0</v>
      </c>
      <c r="F51" s="36"/>
      <c r="G51" s="35">
        <f>'D010'!G51+'D012'!G51+'D020'!G51+'D028'!G51+'D060'!G51+'D308'!G51</f>
        <v>0</v>
      </c>
      <c r="H51" s="36"/>
      <c r="I51" s="35">
        <f>'D010'!I51+'D012'!I51+'D020'!I51+'D028'!I51+'D060'!I51+'D308'!I51</f>
        <v>0</v>
      </c>
    </row>
    <row r="52" spans="1:9" x14ac:dyDescent="0.2">
      <c r="B52" s="21" t="s">
        <v>212</v>
      </c>
      <c r="C52" s="20" t="s">
        <v>282</v>
      </c>
      <c r="E52" s="35">
        <f>'D010'!E52+'D012'!E52+'D020'!E52+'D028'!E52+'D060'!E52+'D308'!E52</f>
        <v>0</v>
      </c>
      <c r="F52" s="36"/>
      <c r="G52" s="35">
        <f>'D010'!G52+'D012'!G52+'D020'!G52+'D028'!G52+'D060'!G52+'D308'!G52</f>
        <v>0</v>
      </c>
      <c r="H52" s="36"/>
      <c r="I52" s="35">
        <f>'D010'!I52+'D012'!I52+'D020'!I52+'D028'!I52+'D060'!I52+'D308'!I52</f>
        <v>0</v>
      </c>
    </row>
    <row r="53" spans="1:9" x14ac:dyDescent="0.2">
      <c r="B53" s="21" t="s">
        <v>212</v>
      </c>
      <c r="C53" s="20" t="s">
        <v>391</v>
      </c>
      <c r="E53" s="35">
        <f>'D010'!E53+'D012'!E53+'D020'!E53+'D028'!E53+'D060'!E53+'D308'!E53</f>
        <v>0</v>
      </c>
      <c r="F53" s="36"/>
      <c r="G53" s="35">
        <f>'D010'!G53+'D012'!G53+'D020'!G53+'D028'!G53+'D060'!G53+'D308'!G53</f>
        <v>0</v>
      </c>
      <c r="H53" s="36"/>
      <c r="I53" s="35">
        <f>'D010'!I53+'D012'!I53+'D020'!I53+'D028'!I53+'D060'!I53+'D308'!I53</f>
        <v>0</v>
      </c>
    </row>
    <row r="54" spans="1:9" x14ac:dyDescent="0.2">
      <c r="B54" s="21" t="s">
        <v>212</v>
      </c>
      <c r="C54" s="20" t="s">
        <v>383</v>
      </c>
      <c r="E54" s="35">
        <f>'D010'!E54+'D012'!E54+'D020'!E54+'D028'!E54+'D060'!E54+'D308'!E54</f>
        <v>1500.58</v>
      </c>
      <c r="F54" s="36"/>
      <c r="G54" s="35">
        <f>'D010'!G54+'D012'!G54+'D020'!G54+'D028'!G54+'D060'!G54+'D308'!G54</f>
        <v>1799</v>
      </c>
      <c r="H54" s="36"/>
      <c r="I54" s="35">
        <f>'D010'!I54+'D012'!I54+'D020'!I54+'D028'!I54+'D060'!I54+'D308'!I54</f>
        <v>1799</v>
      </c>
    </row>
    <row r="55" spans="1:9" x14ac:dyDescent="0.2">
      <c r="B55" s="21" t="s">
        <v>212</v>
      </c>
      <c r="C55" s="20" t="s">
        <v>439</v>
      </c>
      <c r="E55" s="35">
        <f>'D010'!E55+'D012'!E55+'D020'!E55+'D028'!E55+'D060'!E55+'D308'!E55</f>
        <v>0</v>
      </c>
      <c r="F55" s="36"/>
      <c r="G55" s="35">
        <f>'D010'!G55+'D012'!G55+'D020'!G55+'D028'!G55+'D060'!G55+'D308'!G55</f>
        <v>0</v>
      </c>
      <c r="H55" s="36"/>
      <c r="I55" s="35">
        <f>'D010'!I55+'D012'!I55+'D020'!I55+'D028'!I55+'D060'!I55+'D308'!I55</f>
        <v>0</v>
      </c>
    </row>
    <row r="56" spans="1:9" x14ac:dyDescent="0.2">
      <c r="A56" s="38"/>
      <c r="B56" s="38"/>
      <c r="C56" s="24"/>
      <c r="D56" s="38"/>
      <c r="E56" s="39"/>
      <c r="F56" s="40"/>
      <c r="G56" s="41"/>
      <c r="H56" s="40"/>
      <c r="I56" s="40"/>
    </row>
    <row r="57" spans="1:9" x14ac:dyDescent="0.2">
      <c r="C57" s="25"/>
      <c r="E57" s="42">
        <f>SUM(E8:E55)</f>
        <v>4483332.29</v>
      </c>
      <c r="F57" s="36"/>
      <c r="G57" s="42">
        <f>SUM(G8:G55)</f>
        <v>4608306.830000001</v>
      </c>
      <c r="H57" s="36"/>
      <c r="I57" s="42">
        <f>SUM(I8:I55)</f>
        <v>690133.42500000005</v>
      </c>
    </row>
    <row r="58" spans="1:9" x14ac:dyDescent="0.2">
      <c r="C58" s="25"/>
      <c r="E58" s="42"/>
      <c r="F58" s="36"/>
      <c r="G58" s="43"/>
      <c r="H58" s="36"/>
      <c r="I58" s="36"/>
    </row>
    <row r="59" spans="1:9" ht="25.5" x14ac:dyDescent="0.2">
      <c r="C59" s="25"/>
      <c r="E59" s="44" t="s">
        <v>56</v>
      </c>
      <c r="F59" s="45"/>
      <c r="G59" s="46" t="s">
        <v>53</v>
      </c>
      <c r="H59" s="45"/>
      <c r="I59" s="44" t="s">
        <v>52</v>
      </c>
    </row>
    <row r="60" spans="1:9" x14ac:dyDescent="0.2">
      <c r="A60" s="23" t="s">
        <v>11</v>
      </c>
      <c r="B60" s="23" t="s">
        <v>136</v>
      </c>
      <c r="C60" s="26" t="s">
        <v>4</v>
      </c>
      <c r="D60" s="38"/>
      <c r="E60" s="47"/>
      <c r="F60" s="48"/>
      <c r="G60" s="47"/>
      <c r="H60" s="48"/>
      <c r="I60" s="47"/>
    </row>
    <row r="61" spans="1:9" x14ac:dyDescent="0.2">
      <c r="A61" s="22"/>
      <c r="B61" s="49"/>
      <c r="C61" s="27"/>
      <c r="E61" s="36"/>
      <c r="F61" s="36"/>
      <c r="G61" s="36"/>
      <c r="H61" s="36"/>
      <c r="I61" s="36"/>
    </row>
    <row r="62" spans="1:9" x14ac:dyDescent="0.2">
      <c r="A62" s="22"/>
      <c r="B62" s="21" t="s">
        <v>967</v>
      </c>
      <c r="C62" s="57" t="s">
        <v>12</v>
      </c>
      <c r="E62" s="35">
        <f>'D010'!E62+'D012'!E62+'D020'!E62+'D028'!E62+'D060'!E62+'D308'!E62</f>
        <v>0</v>
      </c>
      <c r="F62" s="36"/>
      <c r="G62" s="35">
        <f>'D010'!G62+'D012'!G62+'D020'!G62+'D028'!G62+'D060'!G62+'D308'!G62</f>
        <v>0</v>
      </c>
      <c r="H62" s="36"/>
      <c r="I62" s="35">
        <f>'D010'!I62+'D012'!I62+'D020'!I62+'D028'!I62+'D060'!I62+'D308'!I62</f>
        <v>0</v>
      </c>
    </row>
    <row r="63" spans="1:9" x14ac:dyDescent="0.2">
      <c r="A63" s="22"/>
      <c r="B63" s="21" t="s">
        <v>968</v>
      </c>
      <c r="C63" s="20" t="s">
        <v>453</v>
      </c>
      <c r="E63" s="35">
        <f>'D010'!E63+'D012'!E63+'D020'!E63+'D028'!E63+'D060'!E63+'D308'!E63</f>
        <v>0</v>
      </c>
      <c r="F63" s="36"/>
      <c r="G63" s="35">
        <f>'D010'!G63+'D012'!G63+'D020'!G63+'D028'!G63+'D060'!G63+'D308'!G63</f>
        <v>0</v>
      </c>
      <c r="H63" s="36"/>
      <c r="I63" s="35">
        <f>'D010'!I63+'D012'!I63+'D020'!I63+'D028'!I63+'D060'!I63+'D308'!I63</f>
        <v>0</v>
      </c>
    </row>
    <row r="64" spans="1:9" x14ac:dyDescent="0.2">
      <c r="B64" s="50" t="s">
        <v>169</v>
      </c>
      <c r="C64" s="20" t="s">
        <v>964</v>
      </c>
      <c r="E64" s="35">
        <f>'D010'!E64+'D012'!E64+'D020'!E64+'D028'!E64+'D060'!E64+'D308'!E64</f>
        <v>0</v>
      </c>
      <c r="F64" s="36"/>
      <c r="G64" s="35">
        <f>'D010'!G64+'D012'!G64+'D020'!G64+'D028'!G64+'D060'!G64+'D308'!G64</f>
        <v>0</v>
      </c>
      <c r="H64" s="36"/>
      <c r="I64" s="35">
        <f>'D010'!I64+'D012'!I64+'D020'!I64+'D028'!I64+'D060'!I64+'D308'!I64</f>
        <v>0</v>
      </c>
    </row>
    <row r="65" spans="1:9" x14ac:dyDescent="0.2">
      <c r="B65" s="21" t="s">
        <v>969</v>
      </c>
      <c r="C65" s="20" t="s">
        <v>695</v>
      </c>
      <c r="E65" s="35">
        <f>'D010'!E65+'D012'!E65+'D020'!E65+'D028'!E65+'D060'!E65+'D308'!E65</f>
        <v>0</v>
      </c>
      <c r="F65" s="36"/>
      <c r="G65" s="35">
        <f>'D010'!G65+'D012'!G65+'D020'!G65+'D028'!G65+'D060'!G65+'D308'!G65</f>
        <v>0</v>
      </c>
      <c r="H65" s="36"/>
      <c r="I65" s="35">
        <f>'D010'!I65+'D012'!I65+'D020'!I65+'D028'!I65+'D060'!I65+'D308'!I65</f>
        <v>0</v>
      </c>
    </row>
    <row r="66" spans="1:9" x14ac:dyDescent="0.2">
      <c r="B66" s="21" t="s">
        <v>970</v>
      </c>
      <c r="C66" s="20" t="s">
        <v>546</v>
      </c>
      <c r="E66" s="35">
        <f>'D010'!E66+'D012'!E66+'D020'!E66+'D028'!E66+'D060'!E66+'D308'!E66</f>
        <v>0</v>
      </c>
      <c r="F66" s="36"/>
      <c r="G66" s="35">
        <f>'D010'!G66+'D012'!G66+'D020'!G66+'D028'!G66+'D060'!G66+'D308'!G66</f>
        <v>0</v>
      </c>
      <c r="H66" s="36"/>
      <c r="I66" s="35">
        <f>'D010'!I66+'D012'!I66+'D020'!I66+'D028'!I66+'D060'!I66+'D308'!I66</f>
        <v>0</v>
      </c>
    </row>
    <row r="67" spans="1:9" x14ac:dyDescent="0.2">
      <c r="B67" s="50" t="s">
        <v>228</v>
      </c>
      <c r="C67" s="20" t="s">
        <v>13</v>
      </c>
      <c r="E67" s="35">
        <f>'D010'!E67+'D012'!E67+'D020'!E67+'D028'!E67+'D060'!E67+'D308'!E67</f>
        <v>3804.6</v>
      </c>
      <c r="F67" s="36"/>
      <c r="G67" s="35">
        <f>'D010'!G67+'D012'!G67+'D020'!G67+'D028'!G67+'D060'!G67+'D308'!G67</f>
        <v>375</v>
      </c>
      <c r="H67" s="36"/>
      <c r="I67" s="35">
        <f>'D010'!I67+'D012'!I67+'D020'!I67+'D028'!I67+'D060'!I67+'D308'!I67</f>
        <v>375</v>
      </c>
    </row>
    <row r="68" spans="1:9" x14ac:dyDescent="0.2">
      <c r="B68" s="50" t="s">
        <v>169</v>
      </c>
      <c r="C68" s="20" t="s">
        <v>561</v>
      </c>
      <c r="E68" s="35">
        <f>'D010'!E68+'D012'!E68+'D020'!E68+'D028'!E68+'D060'!E68+'D308'!E68</f>
        <v>4069.22</v>
      </c>
      <c r="F68" s="36"/>
      <c r="G68" s="35">
        <f>'D010'!G68+'D012'!G68+'D020'!G68+'D028'!G68+'D060'!G68+'D308'!G68</f>
        <v>0</v>
      </c>
      <c r="H68" s="36"/>
      <c r="I68" s="35">
        <f>'D010'!I68+'D012'!I68+'D020'!I68+'D028'!I68+'D060'!I68+'D308'!I68</f>
        <v>0</v>
      </c>
    </row>
    <row r="69" spans="1:9" x14ac:dyDescent="0.2">
      <c r="B69" s="50" t="s">
        <v>229</v>
      </c>
      <c r="C69" s="20" t="s">
        <v>14</v>
      </c>
      <c r="E69" s="35">
        <f>'D010'!E69+'D012'!E69+'D020'!E69+'D028'!E69+'D060'!E69+'D308'!E69</f>
        <v>343.65</v>
      </c>
      <c r="F69" s="36"/>
      <c r="G69" s="35">
        <f>'D010'!G69+'D012'!G69+'D020'!G69+'D028'!G69+'D060'!G69+'D308'!G69</f>
        <v>1928</v>
      </c>
      <c r="H69" s="36"/>
      <c r="I69" s="35">
        <f>'D010'!I69+'D012'!I69+'D020'!I69+'D028'!I69+'D060'!I69+'D308'!I69</f>
        <v>1928</v>
      </c>
    </row>
    <row r="70" spans="1:9" x14ac:dyDescent="0.2">
      <c r="B70" s="50" t="s">
        <v>230</v>
      </c>
      <c r="C70" s="20" t="s">
        <v>15</v>
      </c>
      <c r="E70" s="35">
        <f>'D010'!E70+'D012'!E70+'D020'!E70+'D028'!E70+'D060'!E70+'D308'!E70</f>
        <v>0</v>
      </c>
      <c r="F70" s="36"/>
      <c r="G70" s="35">
        <f>'D010'!G70+'D012'!G70+'D020'!G70+'D028'!G70+'D060'!G70+'D308'!G70</f>
        <v>0</v>
      </c>
      <c r="H70" s="36"/>
      <c r="I70" s="35">
        <f>'D010'!I70+'D012'!I70+'D020'!I70+'D028'!I70+'D060'!I70+'D308'!I70</f>
        <v>0</v>
      </c>
    </row>
    <row r="71" spans="1:9" x14ac:dyDescent="0.2">
      <c r="B71" s="50" t="s">
        <v>209</v>
      </c>
      <c r="C71" s="20" t="s">
        <v>16</v>
      </c>
      <c r="E71" s="35">
        <f>'D010'!E71+'D012'!E71+'D020'!E71+'D028'!E71+'D060'!E71+'D308'!E71</f>
        <v>0</v>
      </c>
      <c r="F71" s="36"/>
      <c r="G71" s="35">
        <f>'D010'!G71+'D012'!G71+'D020'!G71+'D028'!G71+'D060'!G71+'D308'!G71</f>
        <v>0</v>
      </c>
      <c r="H71" s="36"/>
      <c r="I71" s="35">
        <f>'D010'!I71+'D012'!I71+'D020'!I71+'D028'!I71+'D060'!I71+'D308'!I71</f>
        <v>0</v>
      </c>
    </row>
    <row r="72" spans="1:9" x14ac:dyDescent="0.2">
      <c r="B72" s="50" t="s">
        <v>231</v>
      </c>
      <c r="C72" s="20" t="s">
        <v>17</v>
      </c>
      <c r="E72" s="35">
        <f>'D010'!E72+'D012'!E72+'D020'!E72+'D028'!E72+'D060'!E72+'D308'!E72</f>
        <v>0</v>
      </c>
      <c r="F72" s="36"/>
      <c r="G72" s="35">
        <f>'D010'!G72+'D012'!G72+'D020'!G72+'D028'!G72+'D060'!G72+'D308'!G72</f>
        <v>0</v>
      </c>
      <c r="H72" s="36"/>
      <c r="I72" s="35">
        <f>'D010'!I72+'D012'!I72+'D020'!I72+'D028'!I72+'D060'!I72+'D308'!I72</f>
        <v>0</v>
      </c>
    </row>
    <row r="73" spans="1:9" x14ac:dyDescent="0.2">
      <c r="B73" s="50" t="s">
        <v>971</v>
      </c>
      <c r="C73" s="20" t="s">
        <v>461</v>
      </c>
      <c r="E73" s="35">
        <f>'D010'!E73+'D012'!E73+'D020'!E73+'D028'!E73+'D060'!E73+'D308'!E73</f>
        <v>0</v>
      </c>
      <c r="F73" s="36"/>
      <c r="G73" s="35">
        <f>'D010'!G73+'D012'!G73+'D020'!G73+'D028'!G73+'D060'!G73+'D308'!G73</f>
        <v>0</v>
      </c>
      <c r="H73" s="36"/>
      <c r="I73" s="35">
        <f>'D010'!I73+'D012'!I73+'D020'!I73+'D028'!I73+'D060'!I73+'D308'!I73</f>
        <v>0</v>
      </c>
    </row>
    <row r="74" spans="1:9" x14ac:dyDescent="0.2">
      <c r="B74" s="50" t="s">
        <v>163</v>
      </c>
      <c r="C74" s="20" t="s">
        <v>222</v>
      </c>
      <c r="E74" s="35">
        <f>'D010'!E74+'D012'!E74+'D020'!E74+'D028'!E74+'D060'!E74+'D308'!E74</f>
        <v>16017</v>
      </c>
      <c r="F74" s="36"/>
      <c r="G74" s="35">
        <f>'D010'!G74+'D012'!G74+'D020'!G74+'D028'!G74+'D060'!G74+'D308'!G74</f>
        <v>0</v>
      </c>
      <c r="H74" s="36"/>
      <c r="I74" s="35">
        <f>'D010'!I74+'D012'!I74+'D020'!I74+'D028'!I74+'D060'!I74+'D308'!I74</f>
        <v>19487</v>
      </c>
    </row>
    <row r="75" spans="1:9" x14ac:dyDescent="0.2">
      <c r="A75" s="28"/>
      <c r="B75" s="50" t="s">
        <v>172</v>
      </c>
      <c r="C75" s="20" t="s">
        <v>19</v>
      </c>
      <c r="D75" s="28"/>
      <c r="E75" s="35">
        <f>'D010'!E75+'D012'!E75+'D020'!E75+'D028'!E75+'D060'!E75+'D308'!E75</f>
        <v>20</v>
      </c>
      <c r="F75" s="36"/>
      <c r="G75" s="35">
        <f>'D010'!G75+'D012'!G75+'D020'!G75+'D028'!G75+'D060'!G75+'D308'!G75</f>
        <v>10350</v>
      </c>
      <c r="H75" s="52"/>
      <c r="I75" s="35">
        <f>'D010'!I75+'D012'!I75+'D020'!I75+'D028'!I75+'D060'!I75+'D308'!I75</f>
        <v>10350</v>
      </c>
    </row>
    <row r="76" spans="1:9" x14ac:dyDescent="0.2">
      <c r="B76" s="51" t="s">
        <v>966</v>
      </c>
      <c r="C76" s="20" t="s">
        <v>658</v>
      </c>
      <c r="E76" s="35">
        <f>'D010'!E76+'D012'!E76+'D020'!E76+'D028'!E76+'D060'!E76+'D308'!E76</f>
        <v>0</v>
      </c>
      <c r="F76" s="36"/>
      <c r="G76" s="35">
        <f>'D010'!G76+'D012'!G76+'D020'!G76+'D028'!G76+'D060'!G76+'D308'!G76</f>
        <v>0</v>
      </c>
      <c r="H76" s="36"/>
      <c r="I76" s="35">
        <f>'D010'!I76+'D012'!I76+'D020'!I76+'D028'!I76+'D060'!I76+'D308'!I76</f>
        <v>0</v>
      </c>
    </row>
    <row r="77" spans="1:9" x14ac:dyDescent="0.2">
      <c r="B77" s="51" t="s">
        <v>965</v>
      </c>
      <c r="C77" s="20" t="s">
        <v>208</v>
      </c>
      <c r="E77" s="35">
        <f>'D010'!E77+'D012'!E77+'D020'!E77+'D028'!E77+'D060'!E77+'D308'!E77</f>
        <v>0</v>
      </c>
      <c r="F77" s="36"/>
      <c r="G77" s="35">
        <f>'D010'!G77+'D012'!G77+'D020'!G77+'D028'!G77+'D060'!G77+'D308'!G77</f>
        <v>0</v>
      </c>
      <c r="H77" s="52"/>
      <c r="I77" s="35">
        <f>'D010'!I77+'D012'!I77+'D020'!I77+'D028'!I77+'D060'!I77+'D308'!I77</f>
        <v>0</v>
      </c>
    </row>
    <row r="78" spans="1:9" x14ac:dyDescent="0.2">
      <c r="B78" s="50" t="s">
        <v>819</v>
      </c>
      <c r="C78" s="20" t="s">
        <v>20</v>
      </c>
      <c r="E78" s="35">
        <f>'D010'!E78+'D012'!E78+'D020'!E78+'D028'!E78+'D060'!E78+'D308'!E78</f>
        <v>1252.03</v>
      </c>
      <c r="F78" s="36"/>
      <c r="G78" s="35">
        <f>'D010'!G78+'D012'!G78+'D020'!G78+'D028'!G78+'D060'!G78+'D308'!G78</f>
        <v>1772</v>
      </c>
      <c r="H78" s="36"/>
      <c r="I78" s="35">
        <f>'D010'!I78+'D012'!I78+'D020'!I78+'D028'!I78+'D060'!I78+'D308'!I78</f>
        <v>1772</v>
      </c>
    </row>
    <row r="79" spans="1:9" x14ac:dyDescent="0.2">
      <c r="B79" s="50" t="s">
        <v>816</v>
      </c>
      <c r="C79" s="20" t="s">
        <v>21</v>
      </c>
      <c r="E79" s="35">
        <f>'D010'!E79+'D012'!E79+'D020'!E79+'D028'!E79+'D060'!E79+'D308'!E79</f>
        <v>-244191</v>
      </c>
      <c r="F79" s="36"/>
      <c r="G79" s="35">
        <f>'D010'!G79+'D012'!G79+'D020'!G79+'D028'!G79+'D060'!G79+'D308'!G79</f>
        <v>-250976</v>
      </c>
      <c r="H79" s="52"/>
      <c r="I79" s="35">
        <f>'D010'!I79+'D012'!I79+'D020'!I79+'D028'!I79+'D060'!I79+'D308'!I79</f>
        <v>-250976</v>
      </c>
    </row>
    <row r="80" spans="1:9" x14ac:dyDescent="0.2">
      <c r="B80" s="50" t="s">
        <v>235</v>
      </c>
      <c r="C80" s="20" t="s">
        <v>283</v>
      </c>
      <c r="E80" s="35">
        <f>'D010'!E80+'D012'!E80+'D020'!E80+'D028'!E80+'D060'!E80+'D308'!E80</f>
        <v>974.73</v>
      </c>
      <c r="F80" s="36"/>
      <c r="G80" s="35">
        <f>'D010'!G80+'D012'!G80+'D020'!G80+'D028'!G80+'D060'!G80+'D308'!G80</f>
        <v>0</v>
      </c>
      <c r="H80" s="36"/>
      <c r="I80" s="35">
        <f>'D010'!I80+'D012'!I80+'D020'!I80+'D028'!I80+'D060'!I80+'D308'!I80</f>
        <v>0</v>
      </c>
    </row>
    <row r="81" spans="2:9" x14ac:dyDescent="0.2">
      <c r="B81" s="50" t="s">
        <v>809</v>
      </c>
      <c r="C81" s="20" t="s">
        <v>485</v>
      </c>
      <c r="E81" s="35">
        <f>'D010'!E81+'D012'!E81+'D020'!E81+'D028'!E81+'D060'!E81+'D308'!E81</f>
        <v>4.2632564145606011E-14</v>
      </c>
      <c r="F81" s="36"/>
      <c r="G81" s="35">
        <f>'D010'!G81+'D012'!G81+'D020'!G81+'D028'!G81+'D060'!G81+'D308'!G81</f>
        <v>0</v>
      </c>
      <c r="H81" s="52"/>
      <c r="I81" s="35">
        <f>'D010'!I81+'D012'!I81+'D020'!I81+'D028'!I81+'D060'!I81+'D308'!I81</f>
        <v>0</v>
      </c>
    </row>
    <row r="82" spans="2:9" x14ac:dyDescent="0.2">
      <c r="B82" s="50" t="s">
        <v>178</v>
      </c>
      <c r="C82" s="20" t="s">
        <v>23</v>
      </c>
      <c r="E82" s="35">
        <f>'D010'!E82+'D012'!E82+'D020'!E82+'D028'!E82+'D060'!E82+'D308'!E82</f>
        <v>20469.14</v>
      </c>
      <c r="F82" s="36"/>
      <c r="G82" s="35">
        <f>'D010'!G82+'D012'!G82+'D020'!G82+'D028'!G82+'D060'!G82+'D308'!G82</f>
        <v>25600</v>
      </c>
      <c r="H82" s="36"/>
      <c r="I82" s="35">
        <f>'D010'!I82+'D012'!I82+'D020'!I82+'D028'!I82+'D060'!I82+'D308'!I82</f>
        <v>25600</v>
      </c>
    </row>
    <row r="83" spans="2:9" x14ac:dyDescent="0.2">
      <c r="B83" s="50" t="s">
        <v>169</v>
      </c>
      <c r="C83" s="20" t="s">
        <v>422</v>
      </c>
      <c r="E83" s="35">
        <f>'D010'!E83+'D012'!E83+'D020'!E83+'D028'!E83+'D060'!E83+'D308'!E83</f>
        <v>0</v>
      </c>
      <c r="F83" s="36"/>
      <c r="G83" s="35">
        <f>'D010'!G83+'D012'!G83+'D020'!G83+'D028'!G83+'D060'!G83+'D308'!G83</f>
        <v>0</v>
      </c>
      <c r="H83" s="52"/>
      <c r="I83" s="35">
        <f>'D010'!I83+'D012'!I83+'D020'!I83+'D028'!I83+'D060'!I83+'D308'!I83</f>
        <v>0</v>
      </c>
    </row>
    <row r="84" spans="2:9" x14ac:dyDescent="0.2">
      <c r="B84" s="50" t="s">
        <v>810</v>
      </c>
      <c r="C84" s="20" t="s">
        <v>466</v>
      </c>
      <c r="E84" s="35">
        <f>'D010'!E84+'D012'!E84+'D020'!E84+'D028'!E84+'D060'!E84+'D308'!E84</f>
        <v>0</v>
      </c>
      <c r="F84" s="36"/>
      <c r="G84" s="35">
        <f>'D010'!G84+'D012'!G84+'D020'!G84+'D028'!G84+'D060'!G84+'D308'!G84</f>
        <v>0</v>
      </c>
      <c r="H84" s="36"/>
      <c r="I84" s="35">
        <f>'D010'!I84+'D012'!I84+'D020'!I84+'D028'!I84+'D060'!I84+'D308'!I84</f>
        <v>0</v>
      </c>
    </row>
    <row r="85" spans="2:9" x14ac:dyDescent="0.2">
      <c r="B85" s="50" t="s">
        <v>157</v>
      </c>
      <c r="C85" s="20" t="s">
        <v>36</v>
      </c>
      <c r="E85" s="35">
        <f>'D010'!E85+'D012'!E85+'D020'!E85+'D028'!E85+'D060'!E85+'D308'!E85</f>
        <v>15784.61</v>
      </c>
      <c r="F85" s="36"/>
      <c r="G85" s="35">
        <f>'D010'!G85+'D012'!G85+'D020'!G85+'D028'!G85+'D060'!G85+'D308'!G85</f>
        <v>33182</v>
      </c>
      <c r="H85" s="36"/>
      <c r="I85" s="35">
        <f>'D010'!I85+'D012'!I85+'D020'!I85+'D028'!I85+'D060'!I85+'D308'!I85</f>
        <v>33182</v>
      </c>
    </row>
    <row r="86" spans="2:9" x14ac:dyDescent="0.2">
      <c r="B86" s="50" t="s">
        <v>811</v>
      </c>
      <c r="C86" s="20" t="s">
        <v>460</v>
      </c>
      <c r="E86" s="35">
        <f>'D010'!E86+'D012'!E86+'D020'!E86+'D028'!E86+'D060'!E86+'D308'!E86</f>
        <v>0</v>
      </c>
      <c r="F86" s="36"/>
      <c r="G86" s="35">
        <f>'D010'!G86+'D012'!G86+'D020'!G86+'D028'!G86+'D060'!G86+'D308'!G86</f>
        <v>0</v>
      </c>
      <c r="H86" s="36"/>
      <c r="I86" s="35">
        <f>'D010'!I86+'D012'!I86+'D020'!I86+'D028'!I86+'D060'!I86+'D308'!I86</f>
        <v>0</v>
      </c>
    </row>
    <row r="87" spans="2:9" x14ac:dyDescent="0.2">
      <c r="B87" s="50" t="s">
        <v>176</v>
      </c>
      <c r="C87" s="20" t="s">
        <v>214</v>
      </c>
      <c r="E87" s="35">
        <f>'D010'!E87+'D012'!E87+'D020'!E87+'D028'!E87+'D060'!E87+'D308'!E87</f>
        <v>16293.57</v>
      </c>
      <c r="F87" s="36"/>
      <c r="G87" s="35">
        <f>'D010'!G87+'D012'!G87+'D020'!G87+'D028'!G87+'D060'!G87+'D308'!G87</f>
        <v>0</v>
      </c>
      <c r="H87" s="36"/>
      <c r="I87" s="35">
        <f>'D010'!I87+'D012'!I87+'D020'!I87+'D028'!I87+'D060'!I87+'D308'!I87</f>
        <v>0</v>
      </c>
    </row>
    <row r="88" spans="2:9" x14ac:dyDescent="0.2">
      <c r="B88" s="50" t="s">
        <v>169</v>
      </c>
      <c r="C88" s="20" t="s">
        <v>489</v>
      </c>
      <c r="E88" s="35">
        <f>'D010'!E88+'D012'!E88+'D020'!E88+'D028'!E88+'D060'!E88+'D308'!E88</f>
        <v>0</v>
      </c>
      <c r="F88" s="36"/>
      <c r="G88" s="35">
        <f>'D010'!G88+'D012'!G88+'D020'!G88+'D028'!G88+'D060'!G88+'D308'!G88</f>
        <v>0</v>
      </c>
      <c r="H88" s="36"/>
      <c r="I88" s="35">
        <f>'D010'!I88+'D012'!I88+'D020'!I88+'D028'!I88+'D060'!I88+'D308'!I88</f>
        <v>0</v>
      </c>
    </row>
    <row r="89" spans="2:9" x14ac:dyDescent="0.2">
      <c r="B89" s="50" t="s">
        <v>169</v>
      </c>
      <c r="C89" s="20" t="s">
        <v>170</v>
      </c>
      <c r="E89" s="35">
        <f>'D010'!E89+'D012'!E89+'D020'!E89+'D028'!E89+'D060'!E89+'D308'!E89</f>
        <v>0</v>
      </c>
      <c r="F89" s="36"/>
      <c r="G89" s="35">
        <f>'D010'!G89+'D012'!G89+'D020'!G89+'D028'!G89+'D060'!G89+'D308'!G89</f>
        <v>0</v>
      </c>
      <c r="H89" s="36"/>
      <c r="I89" s="35">
        <f>'D010'!I89+'D012'!I89+'D020'!I89+'D028'!I89+'D060'!I89+'D308'!I89</f>
        <v>10909</v>
      </c>
    </row>
    <row r="90" spans="2:9" x14ac:dyDescent="0.2">
      <c r="B90" s="50" t="s">
        <v>169</v>
      </c>
      <c r="C90" s="20" t="s">
        <v>173</v>
      </c>
      <c r="E90" s="35">
        <f>'D010'!E90+'D012'!E90+'D020'!E90+'D028'!E90+'D060'!E90+'D308'!E90</f>
        <v>0</v>
      </c>
      <c r="F90" s="36"/>
      <c r="G90" s="35">
        <f>'D010'!G90+'D012'!G90+'D020'!G90+'D028'!G90+'D060'!G90+'D308'!G90</f>
        <v>0</v>
      </c>
      <c r="H90" s="36"/>
      <c r="I90" s="35">
        <f>'D010'!I90+'D012'!I90+'D020'!I90+'D028'!I90+'D060'!I90+'D308'!I90</f>
        <v>0</v>
      </c>
    </row>
    <row r="91" spans="2:9" x14ac:dyDescent="0.2">
      <c r="B91" s="50" t="s">
        <v>148</v>
      </c>
      <c r="C91" s="20" t="s">
        <v>24</v>
      </c>
      <c r="E91" s="35">
        <f>'D010'!E91+'D012'!E91+'D020'!E91+'D028'!E91+'D060'!E91+'D308'!E91</f>
        <v>31.2</v>
      </c>
      <c r="F91" s="36"/>
      <c r="G91" s="35">
        <f>'D010'!G91+'D012'!G91+'D020'!G91+'D028'!G91+'D060'!G91+'D308'!G91</f>
        <v>0</v>
      </c>
      <c r="H91" s="36"/>
      <c r="I91" s="35">
        <f>'D010'!I91+'D012'!I91+'D020'!I91+'D028'!I91+'D060'!I91+'D308'!I91</f>
        <v>0</v>
      </c>
    </row>
    <row r="92" spans="2:9" x14ac:dyDescent="0.2">
      <c r="B92" s="50" t="s">
        <v>812</v>
      </c>
      <c r="C92" s="20" t="s">
        <v>557</v>
      </c>
      <c r="E92" s="35">
        <f>'D010'!E92+'D012'!E92+'D020'!E92+'D028'!E92+'D060'!E92+'D308'!E92</f>
        <v>0</v>
      </c>
      <c r="F92" s="36"/>
      <c r="G92" s="35">
        <f>'D010'!G92+'D012'!G92+'D020'!G92+'D028'!G92+'D060'!G92+'D308'!G92</f>
        <v>0</v>
      </c>
      <c r="H92" s="36"/>
      <c r="I92" s="35">
        <f>'D010'!I92+'D012'!I92+'D020'!I92+'D028'!I92+'D060'!I92+'D308'!I92</f>
        <v>0</v>
      </c>
    </row>
    <row r="93" spans="2:9" x14ac:dyDescent="0.2">
      <c r="B93" s="50" t="s">
        <v>153</v>
      </c>
      <c r="C93" s="20" t="s">
        <v>26</v>
      </c>
      <c r="E93" s="35">
        <f>'D010'!E93+'D012'!E93+'D020'!E93+'D028'!E93+'D060'!E93+'D308'!E93</f>
        <v>17666.769999999997</v>
      </c>
      <c r="F93" s="36"/>
      <c r="G93" s="35">
        <f>'D010'!G93+'D012'!G93+'D020'!G93+'D028'!G93+'D060'!G93+'D308'!G93</f>
        <v>10246</v>
      </c>
      <c r="H93" s="36"/>
      <c r="I93" s="35">
        <f>'D010'!I93+'D012'!I93+'D020'!I93+'D028'!I93+'D060'!I93+'D308'!I93</f>
        <v>10246</v>
      </c>
    </row>
    <row r="94" spans="2:9" x14ac:dyDescent="0.2">
      <c r="B94" s="50" t="s">
        <v>232</v>
      </c>
      <c r="C94" s="20" t="s">
        <v>27</v>
      </c>
      <c r="E94" s="35">
        <f>'D010'!E94+'D012'!E94+'D020'!E94+'D028'!E94+'D060'!E94+'D308'!E94</f>
        <v>0</v>
      </c>
      <c r="F94" s="36"/>
      <c r="G94" s="35">
        <f>'D010'!G94+'D012'!G94+'D020'!G94+'D028'!G94+'D060'!G94+'D308'!G94</f>
        <v>0</v>
      </c>
      <c r="H94" s="36"/>
      <c r="I94" s="35">
        <f>'D010'!I94+'D012'!I94+'D020'!I94+'D028'!I94+'D060'!I94+'D308'!I94</f>
        <v>0</v>
      </c>
    </row>
    <row r="95" spans="2:9" x14ac:dyDescent="0.2">
      <c r="B95" s="50" t="s">
        <v>161</v>
      </c>
      <c r="C95" s="20" t="s">
        <v>29</v>
      </c>
      <c r="E95" s="35">
        <f>'D010'!E95+'D012'!E95+'D020'!E95+'D028'!E95+'D060'!E95+'D308'!E95</f>
        <v>47302.55</v>
      </c>
      <c r="F95" s="36"/>
      <c r="G95" s="35">
        <f>'D010'!G95+'D012'!G95+'D020'!G95+'D028'!G95+'D060'!G95+'D308'!G95</f>
        <v>10000</v>
      </c>
      <c r="H95" s="36"/>
      <c r="I95" s="35">
        <f>'D010'!I95+'D012'!I95+'D020'!I95+'D028'!I95+'D060'!I95+'D308'!I95</f>
        <v>10000</v>
      </c>
    </row>
    <row r="96" spans="2:9" x14ac:dyDescent="0.2">
      <c r="B96" s="50" t="s">
        <v>188</v>
      </c>
      <c r="C96" s="20" t="s">
        <v>30</v>
      </c>
      <c r="E96" s="35">
        <f>'D010'!E96+'D012'!E96+'D020'!E96+'D028'!E96+'D060'!E96+'D308'!E96</f>
        <v>3369</v>
      </c>
      <c r="F96" s="36"/>
      <c r="G96" s="35">
        <f>'D010'!G96+'D012'!G96+'D020'!G96+'D028'!G96+'D060'!G96+'D308'!G96</f>
        <v>3293</v>
      </c>
      <c r="H96" s="36"/>
      <c r="I96" s="35">
        <f>'D010'!I96+'D012'!I96+'D020'!I96+'D028'!I96+'D060'!I96+'D308'!I96</f>
        <v>3293</v>
      </c>
    </row>
    <row r="97" spans="1:9" x14ac:dyDescent="0.2">
      <c r="B97" s="50" t="s">
        <v>169</v>
      </c>
      <c r="C97" s="20" t="s">
        <v>463</v>
      </c>
      <c r="E97" s="35">
        <f>'D010'!E97+'D012'!E97+'D020'!E97+'D028'!E97+'D060'!E97+'D308'!E97</f>
        <v>4897.2</v>
      </c>
      <c r="F97" s="36"/>
      <c r="G97" s="35">
        <f>'D010'!G97+'D012'!G97+'D020'!G97+'D028'!G97+'D060'!G97+'D308'!G97</f>
        <v>0</v>
      </c>
      <c r="H97" s="36"/>
      <c r="I97" s="35">
        <f>'D010'!I97+'D012'!I97+'D020'!I97+'D028'!I97+'D060'!I97+'D308'!I97</f>
        <v>0</v>
      </c>
    </row>
    <row r="98" spans="1:9" x14ac:dyDescent="0.2">
      <c r="B98" s="50" t="s">
        <v>233</v>
      </c>
      <c r="C98" s="20" t="s">
        <v>31</v>
      </c>
      <c r="E98" s="35">
        <f>'D010'!E98+'D012'!E98+'D020'!E98+'D028'!E98+'D060'!E98+'D308'!E98</f>
        <v>0</v>
      </c>
      <c r="F98" s="36"/>
      <c r="G98" s="35">
        <f>'D010'!G98+'D012'!G98+'D020'!G98+'D028'!G98+'D060'!G98+'D308'!G98</f>
        <v>0</v>
      </c>
      <c r="H98" s="36"/>
      <c r="I98" s="35">
        <f>'D010'!I98+'D012'!I98+'D020'!I98+'D028'!I98+'D060'!I98+'D308'!I98</f>
        <v>0</v>
      </c>
    </row>
    <row r="99" spans="1:9" x14ac:dyDescent="0.2">
      <c r="B99" s="50" t="s">
        <v>234</v>
      </c>
      <c r="C99" s="20" t="s">
        <v>32</v>
      </c>
      <c r="E99" s="35">
        <f>'D010'!E99+'D012'!E99+'D020'!E99+'D028'!E99+'D060'!E99+'D308'!E99</f>
        <v>0</v>
      </c>
      <c r="F99" s="36"/>
      <c r="G99" s="35">
        <f>'D010'!G99+'D012'!G99+'D020'!G99+'D028'!G99+'D060'!G99+'D308'!G99</f>
        <v>0</v>
      </c>
      <c r="H99" s="36"/>
      <c r="I99" s="35">
        <f>'D010'!I99+'D012'!I99+'D020'!I99+'D028'!I99+'D060'!I99+'D308'!I99</f>
        <v>0</v>
      </c>
    </row>
    <row r="100" spans="1:9" x14ac:dyDescent="0.2">
      <c r="B100" s="50" t="s">
        <v>972</v>
      </c>
      <c r="C100" s="20" t="s">
        <v>617</v>
      </c>
      <c r="E100" s="35">
        <f>'D010'!E100+'D012'!E100+'D020'!E100+'D028'!E100+'D060'!E100+'D308'!E100</f>
        <v>0</v>
      </c>
      <c r="F100" s="36"/>
      <c r="G100" s="35">
        <f>'D010'!G100+'D012'!G100+'D020'!G100+'D028'!G100+'D060'!G100+'D308'!G100</f>
        <v>0</v>
      </c>
      <c r="H100" s="36"/>
      <c r="I100" s="35">
        <f>'D010'!I100+'D012'!I100+'D020'!I100+'D028'!I100+'D060'!I100+'D308'!I100</f>
        <v>0</v>
      </c>
    </row>
    <row r="101" spans="1:9" x14ac:dyDescent="0.2">
      <c r="B101" s="50" t="s">
        <v>169</v>
      </c>
      <c r="C101" s="20" t="s">
        <v>33</v>
      </c>
      <c r="E101" s="35">
        <f>'D010'!E101+'D012'!E101+'D020'!E101+'D028'!E101+'D060'!E101+'D308'!E101</f>
        <v>41175.93</v>
      </c>
      <c r="F101" s="36"/>
      <c r="G101" s="35">
        <f>'D010'!G101+'D012'!G101+'D020'!G101+'D028'!G101+'D060'!G101+'D308'!G101</f>
        <v>10909</v>
      </c>
      <c r="H101" s="36"/>
      <c r="I101" s="69"/>
    </row>
    <row r="102" spans="1:9" x14ac:dyDescent="0.2">
      <c r="B102" s="50" t="s">
        <v>910</v>
      </c>
      <c r="C102" s="20" t="s">
        <v>503</v>
      </c>
      <c r="E102" s="35">
        <f>'D010'!E102+'D012'!E102+'D020'!E102+'D028'!E102+'D060'!E102+'D308'!E102</f>
        <v>389.15999999999997</v>
      </c>
      <c r="F102" s="36"/>
      <c r="G102" s="35">
        <f>'D010'!G102+'D012'!G102+'D020'!G102+'D028'!G102+'D060'!G102+'D308'!G102</f>
        <v>0</v>
      </c>
      <c r="H102" s="36"/>
      <c r="I102" s="35">
        <f>'D010'!I102+'D012'!I102+'D020'!I102+'D028'!I102+'D060'!I102+'D308'!I102</f>
        <v>0</v>
      </c>
    </row>
    <row r="103" spans="1:9" x14ac:dyDescent="0.2">
      <c r="B103" s="50" t="s">
        <v>169</v>
      </c>
      <c r="C103" s="20" t="s">
        <v>403</v>
      </c>
      <c r="E103" s="35">
        <f>'D010'!E103+'D012'!E103+'D020'!E103+'D028'!E103+'D060'!E103+'D308'!E103</f>
        <v>0</v>
      </c>
      <c r="F103" s="36"/>
      <c r="G103" s="35">
        <f>'D010'!G103+'D012'!G103+'D020'!G103+'D028'!G103+'D060'!G103+'D308'!G103</f>
        <v>0</v>
      </c>
      <c r="H103" s="36"/>
      <c r="I103" s="35">
        <f>'D010'!I103+'D012'!I103+'D020'!I103+'D028'!I103+'D060'!I103+'D308'!I103</f>
        <v>0</v>
      </c>
    </row>
    <row r="104" spans="1:9" x14ac:dyDescent="0.2">
      <c r="B104" s="59" t="s">
        <v>973</v>
      </c>
      <c r="C104" s="20" t="s">
        <v>815</v>
      </c>
      <c r="E104" s="35">
        <f>'D010'!E104+'D012'!E104+'D020'!E104+'D028'!E104+'D060'!E104+'D308'!E104</f>
        <v>0</v>
      </c>
      <c r="F104" s="36"/>
      <c r="G104" s="35">
        <f>'D010'!G104+'D012'!G104+'D020'!G104+'D028'!G104+'D060'!G104+'D308'!G104</f>
        <v>0</v>
      </c>
      <c r="H104" s="36"/>
      <c r="I104" s="35">
        <f>'D010'!I104+'D012'!I104+'D020'!I104+'D028'!I104+'D060'!I104+'D308'!I104</f>
        <v>0</v>
      </c>
    </row>
    <row r="105" spans="1:9" x14ac:dyDescent="0.2">
      <c r="B105" s="50" t="s">
        <v>974</v>
      </c>
      <c r="C105" s="20" t="s">
        <v>468</v>
      </c>
      <c r="E105" s="35">
        <f>'D010'!E105+'D012'!E105+'D020'!E105+'D028'!E105+'D060'!E105+'D308'!E105</f>
        <v>0</v>
      </c>
      <c r="F105" s="36"/>
      <c r="G105" s="35">
        <f>'D010'!G105+'D012'!G105+'D020'!G105+'D028'!G105+'D060'!G105+'D308'!G105</f>
        <v>0</v>
      </c>
      <c r="H105" s="36"/>
      <c r="I105" s="35">
        <f>'D010'!I105+'D012'!I105+'D020'!I105+'D028'!I105+'D060'!I105+'D308'!I105</f>
        <v>0</v>
      </c>
    </row>
    <row r="106" spans="1:9" x14ac:dyDescent="0.2">
      <c r="B106" s="51"/>
      <c r="C106" s="20" t="s">
        <v>34</v>
      </c>
      <c r="E106" s="35">
        <f>'D010'!E106+'D012'!E106+'D020'!E106+'D028'!E106+'D060'!E106+'D308'!E106</f>
        <v>0</v>
      </c>
      <c r="F106" s="36"/>
      <c r="G106" s="35">
        <f>'D010'!G106+'D012'!G106+'D020'!G106+'D028'!G106+'D060'!G106+'D308'!G106</f>
        <v>19487</v>
      </c>
      <c r="H106" s="36"/>
      <c r="I106" s="69"/>
    </row>
    <row r="107" spans="1:9" x14ac:dyDescent="0.2">
      <c r="A107" s="38"/>
      <c r="C107" s="24"/>
      <c r="D107" s="38"/>
      <c r="E107" s="39"/>
      <c r="F107" s="40"/>
      <c r="G107" s="41"/>
      <c r="H107" s="40"/>
      <c r="I107" s="40"/>
    </row>
    <row r="108" spans="1:9" x14ac:dyDescent="0.2">
      <c r="A108" s="54"/>
      <c r="B108" s="29" t="s">
        <v>813</v>
      </c>
      <c r="C108" s="58"/>
      <c r="D108" s="54"/>
      <c r="E108" s="55">
        <f>SUM(E62:E106)</f>
        <v>-50330.640000000007</v>
      </c>
      <c r="F108" s="29"/>
      <c r="G108" s="55">
        <f>SUM(G62:G106)</f>
        <v>-123834</v>
      </c>
      <c r="H108" s="29"/>
      <c r="I108" s="55">
        <f>SUM(I62:I106)</f>
        <v>-123834</v>
      </c>
    </row>
    <row r="109" spans="1:9" x14ac:dyDescent="0.2">
      <c r="C109" s="28"/>
    </row>
    <row r="110" spans="1:9" x14ac:dyDescent="0.2">
      <c r="A110" s="54"/>
      <c r="B110" s="54"/>
      <c r="C110" s="29"/>
      <c r="D110" s="54"/>
      <c r="E110" s="55">
        <f>E108+E57</f>
        <v>4433001.6500000004</v>
      </c>
      <c r="F110" s="56"/>
      <c r="G110" s="78">
        <f>G108+G57</f>
        <v>4484472.830000001</v>
      </c>
      <c r="H110" s="56"/>
      <c r="I110" s="78">
        <f>I108+I57</f>
        <v>566299.42500000005</v>
      </c>
    </row>
    <row r="112" spans="1:9" x14ac:dyDescent="0.2">
      <c r="G112" s="22" t="s">
        <v>1032</v>
      </c>
    </row>
    <row r="113" spans="7:9" x14ac:dyDescent="0.2">
      <c r="G113" s="21" t="s">
        <v>1033</v>
      </c>
      <c r="I113" s="107">
        <f>SUM('Budget Base'!F20:L20)</f>
        <v>690133.12760000071</v>
      </c>
    </row>
    <row r="114" spans="7:9" x14ac:dyDescent="0.2">
      <c r="G114" s="21" t="s">
        <v>1034</v>
      </c>
      <c r="I114" s="107">
        <v>127142</v>
      </c>
    </row>
    <row r="115" spans="7:9" x14ac:dyDescent="0.2">
      <c r="G115" s="21" t="s">
        <v>32</v>
      </c>
      <c r="I115" s="107"/>
    </row>
    <row r="116" spans="7:9" x14ac:dyDescent="0.2">
      <c r="G116" s="21" t="s">
        <v>1035</v>
      </c>
      <c r="I116" s="108">
        <v>-250976</v>
      </c>
    </row>
    <row r="117" spans="7:9" x14ac:dyDescent="0.2">
      <c r="G117" s="109" t="s">
        <v>37</v>
      </c>
      <c r="I117" s="112">
        <f>SUM(I113:I116)</f>
        <v>566299.12760000071</v>
      </c>
    </row>
    <row r="119" spans="7:9" x14ac:dyDescent="0.2">
      <c r="G119" s="21" t="s">
        <v>1036</v>
      </c>
      <c r="I119" s="111">
        <f>I110-I117</f>
        <v>0.29739999934099615</v>
      </c>
    </row>
  </sheetData>
  <mergeCells count="1">
    <mergeCell ref="A1:B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J110"/>
  <sheetViews>
    <sheetView topLeftCell="B1" workbookViewId="0">
      <pane ySplit="6" topLeftCell="A31" activePane="bottomLeft" state="frozen"/>
      <selection activeCell="C14" sqref="C14"/>
      <selection pane="bottomLeft" activeCell="I38" sqref="I38"/>
    </sheetView>
  </sheetViews>
  <sheetFormatPr defaultColWidth="9.140625" defaultRowHeight="12.75" x14ac:dyDescent="0.2"/>
  <cols>
    <col min="1" max="1" width="16.7109375" style="21" bestFit="1" customWidth="1"/>
    <col min="2" max="2" width="45.42578125" style="21" bestFit="1" customWidth="1"/>
    <col min="3" max="3" width="42.42578125" style="21" bestFit="1" customWidth="1"/>
    <col min="4" max="4" width="2.5703125" style="21" customWidth="1"/>
    <col min="5" max="5" width="22.7109375" style="21" customWidth="1"/>
    <col min="6" max="6" width="2.7109375" style="21" customWidth="1"/>
    <col min="7" max="7" width="29.42578125" style="21" bestFit="1" customWidth="1"/>
    <col min="8" max="8" width="3.28515625" style="21" customWidth="1"/>
    <col min="9" max="9" width="22.7109375" style="21" customWidth="1"/>
    <col min="10" max="10" width="11.5703125" style="21" bestFit="1" customWidth="1"/>
    <col min="11" max="16384" width="9.140625" style="21"/>
  </cols>
  <sheetData>
    <row r="1" spans="1:10" x14ac:dyDescent="0.2">
      <c r="A1" s="155" t="str">
        <f>G6</f>
        <v>D010 Controller</v>
      </c>
      <c r="B1" s="155"/>
    </row>
    <row r="2" spans="1:10" x14ac:dyDescent="0.2">
      <c r="A2" s="155"/>
      <c r="B2" s="155"/>
    </row>
    <row r="3" spans="1:10" x14ac:dyDescent="0.2">
      <c r="A3" s="25"/>
      <c r="B3" s="25"/>
    </row>
    <row r="4" spans="1:10" x14ac:dyDescent="0.2">
      <c r="A4" s="25"/>
      <c r="B4" s="25"/>
    </row>
    <row r="5" spans="1:10" s="22" customFormat="1" ht="30" customHeight="1" x14ac:dyDescent="0.2">
      <c r="A5" s="30"/>
      <c r="B5" s="30"/>
      <c r="E5" s="31" t="s">
        <v>56</v>
      </c>
      <c r="G5" s="32" t="s">
        <v>53</v>
      </c>
      <c r="I5" s="31" t="s">
        <v>52</v>
      </c>
      <c r="J5" s="32" t="s">
        <v>963</v>
      </c>
    </row>
    <row r="6" spans="1:10" s="22" customFormat="1" ht="15" x14ac:dyDescent="0.25">
      <c r="A6" s="26" t="s">
        <v>7</v>
      </c>
      <c r="B6" s="26" t="s">
        <v>136</v>
      </c>
      <c r="C6" s="23" t="s">
        <v>5</v>
      </c>
      <c r="D6" s="23"/>
      <c r="E6" s="33"/>
      <c r="F6" s="23"/>
      <c r="G6" s="70" t="s">
        <v>865</v>
      </c>
      <c r="H6" s="23"/>
      <c r="I6" s="33"/>
      <c r="J6" s="23"/>
    </row>
    <row r="7" spans="1:10" s="22" customFormat="1" x14ac:dyDescent="0.2">
      <c r="A7" s="30"/>
      <c r="E7" s="34"/>
      <c r="G7" s="34"/>
      <c r="I7" s="34"/>
    </row>
    <row r="8" spans="1:10" x14ac:dyDescent="0.2">
      <c r="B8" s="21" t="s">
        <v>212</v>
      </c>
      <c r="C8" s="21" t="s">
        <v>732</v>
      </c>
      <c r="E8" s="35">
        <f>SUMIFS('FY20 Actuals Pivot'!E:E,'FY20 Actuals Pivot'!D:D,C8,'FY20 Actuals Pivot'!A:A,$G$6,'FY20 Actuals Pivot'!B:B,"(blank)")</f>
        <v>0</v>
      </c>
      <c r="F8" s="36"/>
      <c r="G8" s="37">
        <f>SUMIFS('FY21 Budget Pivot'!D:D,'FY21 Budget Pivot'!C:C,C8,'FY21 Budget Pivot'!A:A,$G$6,'FY21 Budget Pivot'!B:B,"(blank)")</f>
        <v>0</v>
      </c>
      <c r="H8" s="36"/>
      <c r="I8" s="72">
        <v>0</v>
      </c>
    </row>
    <row r="9" spans="1:10" x14ac:dyDescent="0.2">
      <c r="B9" s="21" t="s">
        <v>212</v>
      </c>
      <c r="C9" s="20" t="s">
        <v>735</v>
      </c>
      <c r="E9" s="35">
        <f>SUMIFS('FY20 Actuals Pivot'!E:E,'FY20 Actuals Pivot'!D:D,C9,'FY20 Actuals Pivot'!A:A,$G$6,'FY20 Actuals Pivot'!B:B,"(blank)")</f>
        <v>0</v>
      </c>
      <c r="F9" s="36"/>
      <c r="G9" s="37">
        <f>SUMIFS('FY21 Budget Pivot'!D:D,'FY21 Budget Pivot'!C:C,C9,'FY21 Budget Pivot'!A:A,$G$6,'FY21 Budget Pivot'!B:B,"(blank)")</f>
        <v>0</v>
      </c>
      <c r="H9" s="36"/>
      <c r="I9" s="72">
        <v>0</v>
      </c>
    </row>
    <row r="10" spans="1:10" x14ac:dyDescent="0.2">
      <c r="B10" s="21" t="s">
        <v>212</v>
      </c>
      <c r="C10" s="20" t="s">
        <v>734</v>
      </c>
      <c r="E10" s="35">
        <f>SUMIFS('FY20 Actuals Pivot'!E:E,'FY20 Actuals Pivot'!D:D,C10,'FY20 Actuals Pivot'!A:A,$G$6,'FY20 Actuals Pivot'!B:B,"(blank)")</f>
        <v>0</v>
      </c>
      <c r="F10" s="36"/>
      <c r="G10" s="37">
        <f>SUMIFS('FY21 Budget Pivot'!D:D,'FY21 Budget Pivot'!C:C,C10,'FY21 Budget Pivot'!A:A,$G$6,'FY21 Budget Pivot'!B:B,"(blank)")</f>
        <v>0</v>
      </c>
      <c r="H10" s="36"/>
      <c r="I10" s="72">
        <v>0</v>
      </c>
    </row>
    <row r="11" spans="1:10" x14ac:dyDescent="0.2">
      <c r="B11" s="21" t="s">
        <v>212</v>
      </c>
      <c r="C11" s="20" t="s">
        <v>736</v>
      </c>
      <c r="E11" s="35">
        <f>SUMIFS('FY20 Actuals Pivot'!E:E,'FY20 Actuals Pivot'!D:D,C11,'FY20 Actuals Pivot'!A:A,$G$6,'FY20 Actuals Pivot'!B:B,"(blank)")</f>
        <v>0</v>
      </c>
      <c r="F11" s="36"/>
      <c r="G11" s="37">
        <f>SUMIFS('FY21 Budget Pivot'!D:D,'FY21 Budget Pivot'!C:C,C11,'FY21 Budget Pivot'!A:A,$G$6,'FY21 Budget Pivot'!B:B,"(blank)")</f>
        <v>0</v>
      </c>
      <c r="H11" s="36"/>
      <c r="I11" s="72">
        <v>0</v>
      </c>
    </row>
    <row r="12" spans="1:10" x14ac:dyDescent="0.2">
      <c r="B12" s="21" t="s">
        <v>212</v>
      </c>
      <c r="C12" s="20" t="s">
        <v>737</v>
      </c>
      <c r="E12" s="35">
        <f>SUMIFS('FY20 Actuals Pivot'!E:E,'FY20 Actuals Pivot'!D:D,C12,'FY20 Actuals Pivot'!A:A,$G$6,'FY20 Actuals Pivot'!B:B,"(blank)")</f>
        <v>0</v>
      </c>
      <c r="F12" s="36"/>
      <c r="G12" s="37">
        <f>SUMIFS('FY21 Budget Pivot'!D:D,'FY21 Budget Pivot'!C:C,C12,'FY21 Budget Pivot'!A:A,$G$6,'FY21 Budget Pivot'!B:B,"(blank)")</f>
        <v>0</v>
      </c>
      <c r="H12" s="36"/>
      <c r="I12" s="72">
        <v>0</v>
      </c>
    </row>
    <row r="13" spans="1:10" x14ac:dyDescent="0.2">
      <c r="B13" s="21" t="s">
        <v>212</v>
      </c>
      <c r="C13" s="20" t="s">
        <v>738</v>
      </c>
      <c r="E13" s="35">
        <f>SUMIFS('FY20 Actuals Pivot'!E:E,'FY20 Actuals Pivot'!D:D,C13,'FY20 Actuals Pivot'!A:A,$G$6,'FY20 Actuals Pivot'!B:B,"(blank)")</f>
        <v>0</v>
      </c>
      <c r="F13" s="36"/>
      <c r="G13" s="37">
        <f>SUMIFS('FY21 Budget Pivot'!D:D,'FY21 Budget Pivot'!C:C,C13,'FY21 Budget Pivot'!A:A,$G$6,'FY21 Budget Pivot'!B:B,"(blank)")</f>
        <v>0</v>
      </c>
      <c r="H13" s="36"/>
      <c r="I13" s="72">
        <v>0</v>
      </c>
    </row>
    <row r="14" spans="1:10" x14ac:dyDescent="0.2">
      <c r="B14" s="21" t="s">
        <v>212</v>
      </c>
      <c r="C14" s="20" t="s">
        <v>739</v>
      </c>
      <c r="E14" s="35">
        <f>SUMIFS('FY20 Actuals Pivot'!E:E,'FY20 Actuals Pivot'!D:D,C14,'FY20 Actuals Pivot'!A:A,$G$6,'FY20 Actuals Pivot'!B:B,"(blank)")</f>
        <v>0</v>
      </c>
      <c r="F14" s="36"/>
      <c r="G14" s="37">
        <f>SUMIFS('FY21 Budget Pivot'!D:D,'FY21 Budget Pivot'!C:C,C14,'FY21 Budget Pivot'!A:A,$G$6,'FY21 Budget Pivot'!B:B,"(blank)")</f>
        <v>0</v>
      </c>
      <c r="H14" s="36"/>
      <c r="I14" s="72">
        <v>0</v>
      </c>
    </row>
    <row r="15" spans="1:10" x14ac:dyDescent="0.2">
      <c r="B15" s="21" t="s">
        <v>212</v>
      </c>
      <c r="C15" s="20" t="s">
        <v>740</v>
      </c>
      <c r="E15" s="35">
        <f>SUMIFS('FY20 Actuals Pivot'!E:E,'FY20 Actuals Pivot'!D:D,C15,'FY20 Actuals Pivot'!A:A,$G$6,'FY20 Actuals Pivot'!B:B,"(blank)")</f>
        <v>0</v>
      </c>
      <c r="F15" s="36"/>
      <c r="G15" s="37">
        <f>SUMIFS('FY21 Budget Pivot'!D:D,'FY21 Budget Pivot'!C:C,C15,'FY21 Budget Pivot'!A:A,$G$6,'FY21 Budget Pivot'!B:B,"(blank)")</f>
        <v>0</v>
      </c>
      <c r="H15" s="36"/>
      <c r="I15" s="72">
        <v>0</v>
      </c>
    </row>
    <row r="16" spans="1:10" x14ac:dyDescent="0.2">
      <c r="B16" s="21" t="s">
        <v>212</v>
      </c>
      <c r="C16" s="20" t="s">
        <v>742</v>
      </c>
      <c r="E16" s="35">
        <f>SUMIFS('FY20 Actuals Pivot'!E:E,'FY20 Actuals Pivot'!D:D,C16,'FY20 Actuals Pivot'!A:A,$G$6,'FY20 Actuals Pivot'!B:B,"(blank)")</f>
        <v>0</v>
      </c>
      <c r="F16" s="36"/>
      <c r="G16" s="37">
        <f>SUMIFS('FY21 Budget Pivot'!D:D,'FY21 Budget Pivot'!C:C,C16,'FY21 Budget Pivot'!A:A,$G$6,'FY21 Budget Pivot'!B:B,"(blank)")</f>
        <v>0</v>
      </c>
      <c r="H16" s="36"/>
      <c r="I16" s="72">
        <v>0</v>
      </c>
    </row>
    <row r="17" spans="2:10" x14ac:dyDescent="0.2">
      <c r="B17" s="21" t="s">
        <v>212</v>
      </c>
      <c r="C17" s="20" t="s">
        <v>743</v>
      </c>
      <c r="E17" s="35">
        <f>SUMIFS('FY20 Actuals Pivot'!E:E,'FY20 Actuals Pivot'!D:D,C17,'FY20 Actuals Pivot'!A:A,$G$6,'FY20 Actuals Pivot'!B:B,"(blank)")</f>
        <v>0</v>
      </c>
      <c r="F17" s="36"/>
      <c r="G17" s="37">
        <f>SUMIFS('FY21 Budget Pivot'!D:D,'FY21 Budget Pivot'!C:C,C17,'FY21 Budget Pivot'!A:A,$G$6,'FY21 Budget Pivot'!B:B,"(blank)")</f>
        <v>0</v>
      </c>
      <c r="H17" s="36"/>
      <c r="I17" s="72">
        <v>0</v>
      </c>
    </row>
    <row r="18" spans="2:10" x14ac:dyDescent="0.2">
      <c r="B18" s="21" t="s">
        <v>212</v>
      </c>
      <c r="C18" s="20" t="s">
        <v>814</v>
      </c>
      <c r="E18" s="35">
        <f>SUMIFS('FY20 Actuals Pivot'!E:E,'FY20 Actuals Pivot'!D:D,C18,'FY20 Actuals Pivot'!A:A,$G$6,'FY20 Actuals Pivot'!B:B,"(blank)")</f>
        <v>0</v>
      </c>
      <c r="F18" s="36"/>
      <c r="G18" s="37">
        <f>SUMIFS('FY21 Budget Pivot'!D:D,'FY21 Budget Pivot'!C:C,C18,'FY21 Budget Pivot'!A:A,$G$6,'FY21 Budget Pivot'!B:B,"(blank)")</f>
        <v>0</v>
      </c>
      <c r="H18" s="36"/>
      <c r="I18" s="72">
        <v>0</v>
      </c>
    </row>
    <row r="19" spans="2:10" x14ac:dyDescent="0.2">
      <c r="B19" s="21" t="s">
        <v>212</v>
      </c>
      <c r="C19" s="20" t="s">
        <v>744</v>
      </c>
      <c r="E19" s="35">
        <f>SUMIFS('FY20 Actuals Pivot'!E:E,'FY20 Actuals Pivot'!D:D,C19,'FY20 Actuals Pivot'!A:A,$G$6,'FY20 Actuals Pivot'!B:B,"(blank)")</f>
        <v>0</v>
      </c>
      <c r="F19" s="36"/>
      <c r="G19" s="37">
        <f>SUMIFS('FY21 Budget Pivot'!D:D,'FY21 Budget Pivot'!C:C,C19,'FY21 Budget Pivot'!A:A,$G$6,'FY21 Budget Pivot'!B:B,"(blank)")</f>
        <v>0</v>
      </c>
      <c r="H19" s="36"/>
      <c r="I19" s="72">
        <v>0</v>
      </c>
    </row>
    <row r="20" spans="2:10" x14ac:dyDescent="0.2">
      <c r="B20" s="21" t="s">
        <v>212</v>
      </c>
      <c r="C20" s="20" t="s">
        <v>745</v>
      </c>
      <c r="E20" s="35">
        <f>SUMIFS('FY20 Actuals Pivot'!E:E,'FY20 Actuals Pivot'!D:D,C20,'FY20 Actuals Pivot'!A:A,$G$6,'FY20 Actuals Pivot'!B:B,"(blank)")</f>
        <v>0</v>
      </c>
      <c r="F20" s="36"/>
      <c r="G20" s="37">
        <f>SUMIFS('FY21 Budget Pivot'!D:D,'FY21 Budget Pivot'!C:C,C20,'FY21 Budget Pivot'!A:A,$G$6,'FY21 Budget Pivot'!B:B,"(blank)")</f>
        <v>0</v>
      </c>
      <c r="H20" s="36"/>
      <c r="I20" s="72">
        <v>0</v>
      </c>
    </row>
    <row r="21" spans="2:10" x14ac:dyDescent="0.2">
      <c r="B21" s="21" t="s">
        <v>212</v>
      </c>
      <c r="C21" s="20" t="s">
        <v>746</v>
      </c>
      <c r="E21" s="35">
        <f>SUMIFS('FY20 Actuals Pivot'!E:E,'FY20 Actuals Pivot'!D:D,C21,'FY20 Actuals Pivot'!A:A,$G$6,'FY20 Actuals Pivot'!B:B,"(blank)")</f>
        <v>0</v>
      </c>
      <c r="F21" s="36"/>
      <c r="G21" s="37">
        <f>SUMIFS('FY21 Budget Pivot'!D:D,'FY21 Budget Pivot'!C:C,C21,'FY21 Budget Pivot'!A:A,$G$6,'FY21 Budget Pivot'!B:B,"(blank)")</f>
        <v>0</v>
      </c>
      <c r="H21" s="36"/>
      <c r="I21" s="72">
        <v>0</v>
      </c>
    </row>
    <row r="22" spans="2:10" x14ac:dyDescent="0.2">
      <c r="B22" s="21" t="s">
        <v>212</v>
      </c>
      <c r="C22" s="20" t="s">
        <v>747</v>
      </c>
      <c r="E22" s="35">
        <f>SUMIFS('FY20 Actuals Pivot'!E:E,'FY20 Actuals Pivot'!D:D,C22,'FY20 Actuals Pivot'!A:A,$G$6,'FY20 Actuals Pivot'!B:B,"(blank)")</f>
        <v>0</v>
      </c>
      <c r="F22" s="36"/>
      <c r="G22" s="37">
        <f>SUMIFS('FY21 Budget Pivot'!D:D,'FY21 Budget Pivot'!C:C,C22,'FY21 Budget Pivot'!A:A,$G$6,'FY21 Budget Pivot'!B:B,"(blank)")</f>
        <v>0</v>
      </c>
      <c r="H22" s="36"/>
      <c r="I22" s="72">
        <v>0</v>
      </c>
    </row>
    <row r="23" spans="2:10" x14ac:dyDescent="0.2">
      <c r="B23" s="21" t="s">
        <v>212</v>
      </c>
      <c r="C23" s="20" t="s">
        <v>748</v>
      </c>
      <c r="E23" s="35">
        <f>SUMIFS('FY20 Actuals Pivot'!E:E,'FY20 Actuals Pivot'!D:D,C23,'FY20 Actuals Pivot'!A:A,$G$6,'FY20 Actuals Pivot'!B:B,"(blank)")</f>
        <v>0</v>
      </c>
      <c r="F23" s="36"/>
      <c r="G23" s="37">
        <f>SUMIFS('FY21 Budget Pivot'!D:D,'FY21 Budget Pivot'!C:C,C23,'FY21 Budget Pivot'!A:A,$G$6,'FY21 Budget Pivot'!B:B,"(blank)")</f>
        <v>0</v>
      </c>
      <c r="H23" s="36"/>
      <c r="I23" s="72">
        <v>0</v>
      </c>
    </row>
    <row r="24" spans="2:10" x14ac:dyDescent="0.2">
      <c r="B24" s="21" t="s">
        <v>212</v>
      </c>
      <c r="C24" s="20" t="s">
        <v>396</v>
      </c>
      <c r="E24" s="35">
        <f>SUMIFS('FY20 Actuals Pivot'!E:E,'FY20 Actuals Pivot'!D:D,C24,'FY20 Actuals Pivot'!A:A,$G$6,'FY20 Actuals Pivot'!B:B,"(blank)")</f>
        <v>0</v>
      </c>
      <c r="F24" s="36"/>
      <c r="G24" s="37">
        <f>SUMIFS('FY21 Budget Pivot'!D:D,'FY21 Budget Pivot'!C:C,C24,'FY21 Budget Pivot'!A:A,$G$6,'FY21 Budget Pivot'!B:B,"(blank)")</f>
        <v>0</v>
      </c>
      <c r="H24" s="36"/>
      <c r="I24" s="72">
        <v>0</v>
      </c>
    </row>
    <row r="25" spans="2:10" x14ac:dyDescent="0.2">
      <c r="B25" s="59" t="s">
        <v>213</v>
      </c>
      <c r="C25" s="20" t="s">
        <v>10</v>
      </c>
      <c r="E25" s="35">
        <f>SUMIFS('FY20 Actuals Pivot'!E:E,'FY20 Actuals Pivot'!D:D,C25,'FY20 Actuals Pivot'!A:A,$G$6,'FY20 Actuals Pivot'!B:B,"(blank)")</f>
        <v>387048.69</v>
      </c>
      <c r="F25" s="36"/>
      <c r="G25" s="37">
        <f>SUMIFS('FY21 Budget Pivot'!D:D,'FY21 Budget Pivot'!C:C,C25,'FY21 Budget Pivot'!A:A,$G$6,'FY21 Budget Pivot'!B:B,"(blank)")</f>
        <v>427617.5</v>
      </c>
      <c r="H25" s="36"/>
      <c r="I25" s="73">
        <f>SUM((I26*J26)+(I27*J27)+(I29*J29)+(I30*J30)+(I31*J31)+(I32*J32)+(I33*J33)+(I34*J34)+(I35*J35)+(I36*J36)+(I37*J37)+(I38*J38)+(I39*J39)+(I41*J41)+(I42*J42)+(I43*J43)+(I45*J45)+(I46*J46)+(I47*J47)+(I48*J48)+(I49*J49)+(I50*J50)+(I51*J51))</f>
        <v>63015.4</v>
      </c>
    </row>
    <row r="26" spans="2:10" x14ac:dyDescent="0.2">
      <c r="B26" s="21" t="s">
        <v>212</v>
      </c>
      <c r="C26" s="20" t="s">
        <v>219</v>
      </c>
      <c r="E26" s="35">
        <f>SUMIFS('FY20 Actuals Pivot'!E:E,'FY20 Actuals Pivot'!D:D,C26,'FY20 Actuals Pivot'!A:A,$G$6,'FY20 Actuals Pivot'!B:B,"(blank)")</f>
        <v>0</v>
      </c>
      <c r="F26" s="36"/>
      <c r="G26" s="37">
        <f>SUMIFS('FY21 Budget Pivot'!D:D,'FY21 Budget Pivot'!C:C,C26,'FY21 Budget Pivot'!A:A,$G$6,'FY21 Budget Pivot'!B:B,"(blank)")</f>
        <v>0</v>
      </c>
      <c r="H26" s="36"/>
      <c r="I26" s="72">
        <v>0</v>
      </c>
      <c r="J26" s="63">
        <v>0.33250000000000002</v>
      </c>
    </row>
    <row r="27" spans="2:10" x14ac:dyDescent="0.2">
      <c r="B27" s="21" t="s">
        <v>212</v>
      </c>
      <c r="C27" s="20" t="s">
        <v>45</v>
      </c>
      <c r="E27" s="35">
        <f>SUMIFS('FY20 Actuals Pivot'!E:E,'FY20 Actuals Pivot'!D:D,C27,'FY20 Actuals Pivot'!A:A,$G$6,'FY20 Actuals Pivot'!B:B,"(blank)")</f>
        <v>0</v>
      </c>
      <c r="F27" s="36"/>
      <c r="G27" s="37">
        <f>SUMIFS('FY21 Budget Pivot'!D:D,'FY21 Budget Pivot'!C:C,C27,'FY21 Budget Pivot'!A:A,$G$6,'FY21 Budget Pivot'!B:B,"(blank)")</f>
        <v>0</v>
      </c>
      <c r="H27" s="36"/>
      <c r="I27" s="72">
        <v>0</v>
      </c>
      <c r="J27" s="64">
        <v>0.33250000000000002</v>
      </c>
    </row>
    <row r="28" spans="2:10" x14ac:dyDescent="0.2">
      <c r="B28" s="21" t="s">
        <v>212</v>
      </c>
      <c r="C28" s="20" t="s">
        <v>245</v>
      </c>
      <c r="E28" s="35">
        <f>SUMIFS('FY20 Actuals Pivot'!E:E,'FY20 Actuals Pivot'!D:D,C28,'FY20 Actuals Pivot'!A:A,$G$6,'FY20 Actuals Pivot'!B:B,"(blank)")</f>
        <v>0</v>
      </c>
      <c r="F28" s="36"/>
      <c r="G28" s="37">
        <f>SUMIFS('FY21 Budget Pivot'!D:D,'FY21 Budget Pivot'!C:C,C28,'FY21 Budget Pivot'!A:A,$G$6,'FY21 Budget Pivot'!B:B,"(blank)")</f>
        <v>0</v>
      </c>
      <c r="H28" s="36"/>
      <c r="I28" s="72">
        <v>0</v>
      </c>
    </row>
    <row r="29" spans="2:10" x14ac:dyDescent="0.2">
      <c r="B29" s="21" t="s">
        <v>212</v>
      </c>
      <c r="C29" s="20" t="s">
        <v>8</v>
      </c>
      <c r="E29" s="35">
        <f>SUMIFS('FY20 Actuals Pivot'!E:E,'FY20 Actuals Pivot'!D:D,C29,'FY20 Actuals Pivot'!A:A,$G$6,'FY20 Actuals Pivot'!B:B,"(blank)")</f>
        <v>0</v>
      </c>
      <c r="F29" s="36"/>
      <c r="G29" s="37">
        <f>SUMIFS('FY21 Budget Pivot'!D:D,'FY21 Budget Pivot'!C:C,C29,'FY21 Budget Pivot'!A:A,$G$6,'FY21 Budget Pivot'!B:B,"(blank)")</f>
        <v>0</v>
      </c>
      <c r="H29" s="36"/>
      <c r="I29" s="72">
        <v>0</v>
      </c>
      <c r="J29" s="63">
        <v>0.17249999999999999</v>
      </c>
    </row>
    <row r="30" spans="2:10" x14ac:dyDescent="0.2">
      <c r="B30" s="21" t="s">
        <v>212</v>
      </c>
      <c r="C30" s="20" t="s">
        <v>218</v>
      </c>
      <c r="E30" s="35">
        <f>SUMIFS('FY20 Actuals Pivot'!E:E,'FY20 Actuals Pivot'!D:D,C30,'FY20 Actuals Pivot'!A:A,$G$6,'FY20 Actuals Pivot'!B:B,"(blank)")</f>
        <v>0</v>
      </c>
      <c r="F30" s="36"/>
      <c r="G30" s="37">
        <f>SUMIFS('FY21 Budget Pivot'!D:D,'FY21 Budget Pivot'!C:C,C30,'FY21 Budget Pivot'!A:A,$G$6,'FY21 Budget Pivot'!B:B,"(blank)")</f>
        <v>0</v>
      </c>
      <c r="H30" s="36"/>
      <c r="I30" s="72">
        <v>0</v>
      </c>
      <c r="J30" s="65">
        <v>0.17249999999999999</v>
      </c>
    </row>
    <row r="31" spans="2:10" x14ac:dyDescent="0.2">
      <c r="B31" s="21" t="s">
        <v>212</v>
      </c>
      <c r="C31" s="20" t="s">
        <v>221</v>
      </c>
      <c r="E31" s="35">
        <f>SUMIFS('FY20 Actuals Pivot'!E:E,'FY20 Actuals Pivot'!D:D,C31,'FY20 Actuals Pivot'!A:A,$G$6,'FY20 Actuals Pivot'!B:B,"(blank)")</f>
        <v>0</v>
      </c>
      <c r="F31" s="36"/>
      <c r="G31" s="37">
        <f>SUMIFS('FY21 Budget Pivot'!D:D,'FY21 Budget Pivot'!C:C,C31,'FY21 Budget Pivot'!A:A,$G$6,'FY21 Budget Pivot'!B:B,"(blank)")</f>
        <v>0</v>
      </c>
      <c r="H31" s="36"/>
      <c r="I31" s="72">
        <v>0</v>
      </c>
      <c r="J31" s="63">
        <v>0.1575</v>
      </c>
    </row>
    <row r="32" spans="2:10" x14ac:dyDescent="0.2">
      <c r="B32" s="21" t="s">
        <v>212</v>
      </c>
      <c r="C32" s="20" t="s">
        <v>217</v>
      </c>
      <c r="E32" s="35">
        <f>SUMIFS('FY20 Actuals Pivot'!E:E,'FY20 Actuals Pivot'!D:D,C32,'FY20 Actuals Pivot'!A:A,$G$6,'FY20 Actuals Pivot'!B:B,"(blank)")</f>
        <v>0</v>
      </c>
      <c r="F32" s="36"/>
      <c r="G32" s="37">
        <f>SUMIFS('FY21 Budget Pivot'!D:D,'FY21 Budget Pivot'!C:C,C32,'FY21 Budget Pivot'!A:A,$G$6,'FY21 Budget Pivot'!B:B,"(blank)")</f>
        <v>0</v>
      </c>
      <c r="H32" s="36"/>
      <c r="I32" s="72">
        <v>0</v>
      </c>
      <c r="J32" s="63">
        <v>0.1575</v>
      </c>
    </row>
    <row r="33" spans="2:10" x14ac:dyDescent="0.2">
      <c r="B33" s="21" t="s">
        <v>212</v>
      </c>
      <c r="C33" s="20" t="s">
        <v>244</v>
      </c>
      <c r="E33" s="35">
        <f>SUMIFS('FY20 Actuals Pivot'!E:E,'FY20 Actuals Pivot'!D:D,C33,'FY20 Actuals Pivot'!A:A,$G$6,'FY20 Actuals Pivot'!B:B,"(blank)")</f>
        <v>0</v>
      </c>
      <c r="F33" s="36"/>
      <c r="G33" s="37">
        <f>SUMIFS('FY21 Budget Pivot'!D:D,'FY21 Budget Pivot'!C:C,C33,'FY21 Budget Pivot'!A:A,$G$6,'FY21 Budget Pivot'!B:B,"(blank)")</f>
        <v>0</v>
      </c>
      <c r="H33" s="36"/>
      <c r="I33" s="72">
        <v>0</v>
      </c>
      <c r="J33" s="65">
        <v>0.1575</v>
      </c>
    </row>
    <row r="34" spans="2:10" x14ac:dyDescent="0.2">
      <c r="B34" s="21" t="s">
        <v>212</v>
      </c>
      <c r="C34" s="20" t="s">
        <v>47</v>
      </c>
      <c r="E34" s="35">
        <f>SUMIFS('FY20 Actuals Pivot'!E:E,'FY20 Actuals Pivot'!D:D,C34,'FY20 Actuals Pivot'!A:A,$G$6,'FY20 Actuals Pivot'!B:B,"(blank)")</f>
        <v>0</v>
      </c>
      <c r="F34" s="36"/>
      <c r="G34" s="37">
        <f>SUMIFS('FY21 Budget Pivot'!D:D,'FY21 Budget Pivot'!C:C,C34,'FY21 Budget Pivot'!A:A,$G$6,'FY21 Budget Pivot'!B:B,"(blank)")</f>
        <v>0</v>
      </c>
      <c r="H34" s="36"/>
      <c r="I34" s="72">
        <v>0</v>
      </c>
      <c r="J34" s="65">
        <v>0.33250000000000002</v>
      </c>
    </row>
    <row r="35" spans="2:10" x14ac:dyDescent="0.2">
      <c r="B35" s="21" t="s">
        <v>212</v>
      </c>
      <c r="C35" s="20" t="s">
        <v>242</v>
      </c>
      <c r="E35" s="35">
        <f>SUMIFS('FY20 Actuals Pivot'!E:E,'FY20 Actuals Pivot'!D:D,C35,'FY20 Actuals Pivot'!A:A,$G$6,'FY20 Actuals Pivot'!B:B,"(blank)")</f>
        <v>0</v>
      </c>
      <c r="F35" s="36"/>
      <c r="G35" s="37">
        <f>SUMIFS('FY21 Budget Pivot'!D:D,'FY21 Budget Pivot'!C:C,C35,'FY21 Budget Pivot'!A:A,$G$6,'FY21 Budget Pivot'!B:B,"(blank)")</f>
        <v>0</v>
      </c>
      <c r="H35" s="36"/>
      <c r="I35" s="72">
        <v>0</v>
      </c>
      <c r="J35" s="65">
        <v>0.1575</v>
      </c>
    </row>
    <row r="36" spans="2:10" x14ac:dyDescent="0.2">
      <c r="B36" s="21" t="s">
        <v>212</v>
      </c>
      <c r="C36" s="20" t="s">
        <v>48</v>
      </c>
      <c r="E36" s="35">
        <f>SUMIFS('FY20 Actuals Pivot'!E:E,'FY20 Actuals Pivot'!D:D,C36,'FY20 Actuals Pivot'!A:A,$G$6,'FY20 Actuals Pivot'!B:B,"(blank)")</f>
        <v>148433.49</v>
      </c>
      <c r="F36" s="36"/>
      <c r="G36" s="37">
        <f>SUMIFS('FY21 Budget Pivot'!D:D,'FY21 Budget Pivot'!C:C,C36,'FY21 Budget Pivot'!A:A,$G$6,'FY21 Budget Pivot'!B:B,"(blank)")</f>
        <v>108680</v>
      </c>
      <c r="H36" s="36"/>
      <c r="I36" s="72">
        <v>0</v>
      </c>
      <c r="J36" s="65">
        <v>0.33250000000000002</v>
      </c>
    </row>
    <row r="37" spans="2:10" x14ac:dyDescent="0.2">
      <c r="B37" s="21" t="s">
        <v>212</v>
      </c>
      <c r="C37" s="20" t="s">
        <v>215</v>
      </c>
      <c r="E37" s="35">
        <f>SUMIFS('FY20 Actuals Pivot'!E:E,'FY20 Actuals Pivot'!D:D,C37,'FY20 Actuals Pivot'!A:A,$G$6,'FY20 Actuals Pivot'!B:B,"(blank)")</f>
        <v>0</v>
      </c>
      <c r="F37" s="36"/>
      <c r="G37" s="37">
        <f>SUMIFS('FY21 Budget Pivot'!D:D,'FY21 Budget Pivot'!C:C,C37,'FY21 Budget Pivot'!A:A,$G$6,'FY21 Budget Pivot'!B:B,"(blank)")</f>
        <v>0</v>
      </c>
      <c r="H37" s="36"/>
      <c r="I37" s="72">
        <v>0</v>
      </c>
      <c r="J37" s="63">
        <v>0.1575</v>
      </c>
    </row>
    <row r="38" spans="2:10" x14ac:dyDescent="0.2">
      <c r="B38" s="21" t="s">
        <v>212</v>
      </c>
      <c r="C38" s="20" t="s">
        <v>49</v>
      </c>
      <c r="E38" s="35">
        <f>SUMIFS('FY20 Actuals Pivot'!E:E,'FY20 Actuals Pivot'!D:D,C38,'FY20 Actuals Pivot'!A:A,$G$6,'FY20 Actuals Pivot'!B:B,"(blank)")</f>
        <v>1015608.4599999998</v>
      </c>
      <c r="F38" s="36"/>
      <c r="G38" s="37">
        <f>SUMIFS('FY21 Budget Pivot'!D:D,'FY21 Budget Pivot'!C:C,C38,'FY21 Budget Pivot'!A:A,$G$6,'FY21 Budget Pivot'!B:B,"(blank)")</f>
        <v>1177386.72</v>
      </c>
      <c r="H38" s="36"/>
      <c r="I38" s="72">
        <f>56100+40600+42840+49980</f>
        <v>189520</v>
      </c>
      <c r="J38" s="65">
        <v>0.33250000000000002</v>
      </c>
    </row>
    <row r="39" spans="2:10" x14ac:dyDescent="0.2">
      <c r="B39" s="21" t="s">
        <v>212</v>
      </c>
      <c r="C39" s="20" t="s">
        <v>50</v>
      </c>
      <c r="E39" s="35">
        <f>SUMIFS('FY20 Actuals Pivot'!E:E,'FY20 Actuals Pivot'!D:D,C39,'FY20 Actuals Pivot'!A:A,$G$6,'FY20 Actuals Pivot'!B:B,"(blank)")</f>
        <v>0</v>
      </c>
      <c r="F39" s="36"/>
      <c r="G39" s="37">
        <f>SUMIFS('FY21 Budget Pivot'!D:D,'FY21 Budget Pivot'!C:C,C39,'FY21 Budget Pivot'!A:A,$G$6,'FY21 Budget Pivot'!B:B,"(blank)")</f>
        <v>0</v>
      </c>
      <c r="H39" s="36"/>
      <c r="I39" s="72">
        <v>0</v>
      </c>
      <c r="J39" s="63">
        <v>0.1575</v>
      </c>
    </row>
    <row r="40" spans="2:10" x14ac:dyDescent="0.2">
      <c r="B40" s="21" t="s">
        <v>212</v>
      </c>
      <c r="C40" s="20" t="s">
        <v>388</v>
      </c>
      <c r="E40" s="35">
        <f>SUMIFS('FY20 Actuals Pivot'!E:E,'FY20 Actuals Pivot'!D:D,C40,'FY20 Actuals Pivot'!A:A,$G$6,'FY20 Actuals Pivot'!B:B,"(blank)")</f>
        <v>0</v>
      </c>
      <c r="F40" s="36"/>
      <c r="G40" s="37">
        <f>SUMIFS('FY21 Budget Pivot'!D:D,'FY21 Budget Pivot'!C:C,C40,'FY21 Budget Pivot'!A:A,$G$6,'FY21 Budget Pivot'!B:B,"(blank)")</f>
        <v>0</v>
      </c>
      <c r="H40" s="36"/>
      <c r="I40" s="72">
        <v>0</v>
      </c>
    </row>
    <row r="41" spans="2:10" x14ac:dyDescent="0.2">
      <c r="B41" s="21" t="s">
        <v>212</v>
      </c>
      <c r="C41" s="20" t="s">
        <v>216</v>
      </c>
      <c r="E41" s="35">
        <f>SUMIFS('FY20 Actuals Pivot'!E:E,'FY20 Actuals Pivot'!D:D,C41,'FY20 Actuals Pivot'!A:A,$G$6,'FY20 Actuals Pivot'!B:B,"(blank)")</f>
        <v>0</v>
      </c>
      <c r="F41" s="36"/>
      <c r="G41" s="37">
        <f>SUMIFS('FY21 Budget Pivot'!D:D,'FY21 Budget Pivot'!C:C,C41,'FY21 Budget Pivot'!A:A,$G$6,'FY21 Budget Pivot'!B:B,"(blank)")</f>
        <v>0</v>
      </c>
      <c r="H41" s="36"/>
      <c r="I41" s="72">
        <v>0</v>
      </c>
      <c r="J41" s="63">
        <v>0.1575</v>
      </c>
    </row>
    <row r="42" spans="2:10" x14ac:dyDescent="0.2">
      <c r="B42" s="21" t="s">
        <v>212</v>
      </c>
      <c r="C42" s="20" t="s">
        <v>220</v>
      </c>
      <c r="E42" s="35">
        <f>SUMIFS('FY20 Actuals Pivot'!E:E,'FY20 Actuals Pivot'!D:D,C42,'FY20 Actuals Pivot'!A:A,$G$6,'FY20 Actuals Pivot'!B:B,"(blank)")</f>
        <v>0</v>
      </c>
      <c r="F42" s="36"/>
      <c r="G42" s="37">
        <f>SUMIFS('FY21 Budget Pivot'!D:D,'FY21 Budget Pivot'!C:C,C42,'FY21 Budget Pivot'!A:A,$G$6,'FY21 Budget Pivot'!B:B,"(blank)")</f>
        <v>0</v>
      </c>
      <c r="H42" s="36"/>
      <c r="I42" s="72">
        <v>0</v>
      </c>
      <c r="J42" s="63">
        <v>0.1575</v>
      </c>
    </row>
    <row r="43" spans="2:10" x14ac:dyDescent="0.2">
      <c r="B43" s="21" t="s">
        <v>212</v>
      </c>
      <c r="C43" s="20" t="s">
        <v>248</v>
      </c>
      <c r="E43" s="35">
        <f>SUMIFS('FY20 Actuals Pivot'!E:E,'FY20 Actuals Pivot'!D:D,C43,'FY20 Actuals Pivot'!A:A,$G$6,'FY20 Actuals Pivot'!B:B,"(blank)")</f>
        <v>0</v>
      </c>
      <c r="F43" s="36"/>
      <c r="G43" s="37">
        <f>SUMIFS('FY21 Budget Pivot'!D:D,'FY21 Budget Pivot'!C:C,C43,'FY21 Budget Pivot'!A:A,$G$6,'FY21 Budget Pivot'!B:B,"(blank)")</f>
        <v>0</v>
      </c>
      <c r="H43" s="36"/>
      <c r="I43" s="72">
        <v>0</v>
      </c>
      <c r="J43" s="63">
        <v>0.1575</v>
      </c>
    </row>
    <row r="44" spans="2:10" x14ac:dyDescent="0.2">
      <c r="B44" s="21" t="s">
        <v>212</v>
      </c>
      <c r="C44" s="20" t="s">
        <v>250</v>
      </c>
      <c r="E44" s="35">
        <f>SUMIFS('FY20 Actuals Pivot'!E:E,'FY20 Actuals Pivot'!D:D,C44,'FY20 Actuals Pivot'!A:A,$G$6,'FY20 Actuals Pivot'!B:B,"(blank)")</f>
        <v>0</v>
      </c>
      <c r="F44" s="36"/>
      <c r="G44" s="37">
        <f>SUMIFS('FY21 Budget Pivot'!D:D,'FY21 Budget Pivot'!C:C,C44,'FY21 Budget Pivot'!A:A,$G$6,'FY21 Budget Pivot'!B:B,"(blank)")</f>
        <v>0</v>
      </c>
      <c r="H44" s="36"/>
      <c r="I44" s="72">
        <v>0</v>
      </c>
    </row>
    <row r="45" spans="2:10" x14ac:dyDescent="0.2">
      <c r="B45" s="21" t="s">
        <v>212</v>
      </c>
      <c r="C45" s="20" t="s">
        <v>240</v>
      </c>
      <c r="E45" s="35">
        <f>SUMIFS('FY20 Actuals Pivot'!E:E,'FY20 Actuals Pivot'!D:D,C45,'FY20 Actuals Pivot'!A:A,$G$6,'FY20 Actuals Pivot'!B:B,"(blank)")</f>
        <v>30.1</v>
      </c>
      <c r="F45" s="36"/>
      <c r="G45" s="37">
        <f>SUMIFS('FY21 Budget Pivot'!D:D,'FY21 Budget Pivot'!C:C,C45,'FY21 Budget Pivot'!A:A,$G$6,'FY21 Budget Pivot'!B:B,"(blank)")</f>
        <v>0</v>
      </c>
      <c r="H45" s="36"/>
      <c r="I45" s="72">
        <v>0</v>
      </c>
      <c r="J45" s="63">
        <v>0.1575</v>
      </c>
    </row>
    <row r="46" spans="2:10" x14ac:dyDescent="0.2">
      <c r="B46" s="21" t="s">
        <v>212</v>
      </c>
      <c r="C46" s="20" t="s">
        <v>241</v>
      </c>
      <c r="E46" s="35">
        <f>SUMIFS('FY20 Actuals Pivot'!E:E,'FY20 Actuals Pivot'!D:D,C46,'FY20 Actuals Pivot'!A:A,$G$6,'FY20 Actuals Pivot'!B:B,"(blank)")</f>
        <v>0</v>
      </c>
      <c r="F46" s="36"/>
      <c r="G46" s="37">
        <f>SUMIFS('FY21 Budget Pivot'!D:D,'FY21 Budget Pivot'!C:C,C46,'FY21 Budget Pivot'!A:A,$G$6,'FY21 Budget Pivot'!B:B,"(blank)")</f>
        <v>0</v>
      </c>
      <c r="H46" s="36"/>
      <c r="I46" s="72">
        <v>0</v>
      </c>
      <c r="J46" s="63">
        <v>0.1575</v>
      </c>
    </row>
    <row r="47" spans="2:10" x14ac:dyDescent="0.2">
      <c r="B47" s="21" t="s">
        <v>212</v>
      </c>
      <c r="C47" s="20" t="s">
        <v>238</v>
      </c>
      <c r="E47" s="35">
        <f>SUMIFS('FY20 Actuals Pivot'!E:E,'FY20 Actuals Pivot'!D:D,C47,'FY20 Actuals Pivot'!A:A,$G$6,'FY20 Actuals Pivot'!B:B,"(blank)")</f>
        <v>0</v>
      </c>
      <c r="F47" s="36"/>
      <c r="G47" s="37">
        <f>SUMIFS('FY21 Budget Pivot'!D:D,'FY21 Budget Pivot'!C:C,C47,'FY21 Budget Pivot'!A:A,$G$6,'FY21 Budget Pivot'!B:B,"(blank)")</f>
        <v>0</v>
      </c>
      <c r="H47" s="36"/>
      <c r="I47" s="72">
        <v>0</v>
      </c>
      <c r="J47" s="63">
        <v>0.1575</v>
      </c>
    </row>
    <row r="48" spans="2:10" x14ac:dyDescent="0.2">
      <c r="B48" s="21" t="s">
        <v>212</v>
      </c>
      <c r="C48" s="20" t="s">
        <v>251</v>
      </c>
      <c r="E48" s="35">
        <f>SUMIFS('FY20 Actuals Pivot'!E:E,'FY20 Actuals Pivot'!D:D,C48,'FY20 Actuals Pivot'!A:A,$G$6,'FY20 Actuals Pivot'!B:B,"(blank)")</f>
        <v>0</v>
      </c>
      <c r="F48" s="36"/>
      <c r="G48" s="37">
        <f>SUMIFS('FY21 Budget Pivot'!D:D,'FY21 Budget Pivot'!C:C,C48,'FY21 Budget Pivot'!A:A,$G$6,'FY21 Budget Pivot'!B:B,"(blank)")</f>
        <v>0</v>
      </c>
      <c r="H48" s="36"/>
      <c r="I48" s="72">
        <v>0</v>
      </c>
      <c r="J48" s="63">
        <v>0.1575</v>
      </c>
    </row>
    <row r="49" spans="1:10" x14ac:dyDescent="0.2">
      <c r="B49" s="21" t="s">
        <v>212</v>
      </c>
      <c r="C49" s="20" t="s">
        <v>239</v>
      </c>
      <c r="E49" s="35">
        <f>SUMIFS('FY20 Actuals Pivot'!E:E,'FY20 Actuals Pivot'!D:D,C49,'FY20 Actuals Pivot'!A:A,$G$6,'FY20 Actuals Pivot'!B:B,"(blank)")</f>
        <v>0</v>
      </c>
      <c r="F49" s="36"/>
      <c r="G49" s="37">
        <f>SUMIFS('FY21 Budget Pivot'!D:D,'FY21 Budget Pivot'!C:C,C49,'FY21 Budget Pivot'!A:A,$G$6,'FY21 Budget Pivot'!B:B,"(blank)")</f>
        <v>0</v>
      </c>
      <c r="H49" s="36"/>
      <c r="I49" s="72">
        <v>0</v>
      </c>
      <c r="J49" s="63">
        <v>0.1575</v>
      </c>
    </row>
    <row r="50" spans="1:10" x14ac:dyDescent="0.2">
      <c r="B50" s="21" t="s">
        <v>212</v>
      </c>
      <c r="C50" s="20" t="s">
        <v>252</v>
      </c>
      <c r="E50" s="35">
        <f>SUMIFS('FY20 Actuals Pivot'!E:E,'FY20 Actuals Pivot'!D:D,C50,'FY20 Actuals Pivot'!A:A,$G$6,'FY20 Actuals Pivot'!B:B,"(blank)")</f>
        <v>0</v>
      </c>
      <c r="F50" s="36"/>
      <c r="G50" s="37">
        <f>SUMIFS('FY21 Budget Pivot'!D:D,'FY21 Budget Pivot'!C:C,C50,'FY21 Budget Pivot'!A:A,$G$6,'FY21 Budget Pivot'!B:B,"(blank)")</f>
        <v>0</v>
      </c>
      <c r="H50" s="36"/>
      <c r="I50" s="72">
        <v>0</v>
      </c>
      <c r="J50" s="63">
        <v>0.28999999999999998</v>
      </c>
    </row>
    <row r="51" spans="1:10" x14ac:dyDescent="0.2">
      <c r="B51" s="21" t="s">
        <v>212</v>
      </c>
      <c r="C51" s="20" t="s">
        <v>253</v>
      </c>
      <c r="E51" s="35">
        <f>SUMIFS('FY20 Actuals Pivot'!E:E,'FY20 Actuals Pivot'!D:D,C51,'FY20 Actuals Pivot'!A:A,$G$6,'FY20 Actuals Pivot'!B:B,"(blank)")</f>
        <v>0</v>
      </c>
      <c r="F51" s="36"/>
      <c r="G51" s="37">
        <f>SUMIFS('FY21 Budget Pivot'!D:D,'FY21 Budget Pivot'!C:C,C51,'FY21 Budget Pivot'!A:A,$G$6,'FY21 Budget Pivot'!B:B,"(blank)")</f>
        <v>0</v>
      </c>
      <c r="H51" s="36"/>
      <c r="I51" s="72">
        <v>0</v>
      </c>
      <c r="J51" s="63">
        <v>0.1575</v>
      </c>
    </row>
    <row r="52" spans="1:10" x14ac:dyDescent="0.2">
      <c r="B52" s="21" t="s">
        <v>212</v>
      </c>
      <c r="C52" s="20" t="s">
        <v>282</v>
      </c>
      <c r="E52" s="35">
        <f>SUMIFS('FY20 Actuals Pivot'!E:E,'FY20 Actuals Pivot'!D:D,C52,'FY20 Actuals Pivot'!A:A,$G$6,'FY20 Actuals Pivot'!B:B,"(blank)")</f>
        <v>0</v>
      </c>
      <c r="F52" s="36"/>
      <c r="G52" s="37">
        <f>SUMIFS('FY21 Budget Pivot'!D:D,'FY21 Budget Pivot'!C:C,C52,'FY21 Budget Pivot'!A:A,$G$6,'FY21 Budget Pivot'!B:B,"(blank)")</f>
        <v>0</v>
      </c>
      <c r="H52" s="36"/>
      <c r="I52" s="72">
        <v>0</v>
      </c>
    </row>
    <row r="53" spans="1:10" x14ac:dyDescent="0.2">
      <c r="B53" s="21" t="s">
        <v>212</v>
      </c>
      <c r="C53" s="20" t="s">
        <v>391</v>
      </c>
      <c r="E53" s="35">
        <f>SUMIFS('FY20 Actuals Pivot'!E:E,'FY20 Actuals Pivot'!D:D,C53,'FY20 Actuals Pivot'!A:A,$G$6,'FY20 Actuals Pivot'!B:B,"(blank)")</f>
        <v>0</v>
      </c>
      <c r="F53" s="36"/>
      <c r="G53" s="37">
        <f>SUMIFS('FY21 Budget Pivot'!D:D,'FY21 Budget Pivot'!C:C,C53,'FY21 Budget Pivot'!A:A,$G$6,'FY21 Budget Pivot'!B:B,"(blank)")</f>
        <v>0</v>
      </c>
      <c r="H53" s="36"/>
      <c r="I53" s="72">
        <v>0</v>
      </c>
    </row>
    <row r="54" spans="1:10" x14ac:dyDescent="0.2">
      <c r="B54" s="21" t="s">
        <v>212</v>
      </c>
      <c r="C54" s="20" t="s">
        <v>383</v>
      </c>
      <c r="E54" s="35">
        <f>SUMIFS('FY20 Actuals Pivot'!E:E,'FY20 Actuals Pivot'!D:D,C54,'FY20 Actuals Pivot'!A:A,$G$6,'FY20 Actuals Pivot'!B:B,"(blank)")</f>
        <v>1500.58</v>
      </c>
      <c r="F54" s="36"/>
      <c r="G54" s="37">
        <f>SUMIFS('FY21 Budget Pivot'!D:D,'FY21 Budget Pivot'!C:C,C54,'FY21 Budget Pivot'!A:A,$G$6,'FY21 Budget Pivot'!B:B,"(blank)")</f>
        <v>0</v>
      </c>
      <c r="H54" s="36"/>
      <c r="I54" s="72">
        <v>0</v>
      </c>
    </row>
    <row r="55" spans="1:10" x14ac:dyDescent="0.2">
      <c r="B55" s="21" t="s">
        <v>212</v>
      </c>
      <c r="C55" s="20" t="s">
        <v>439</v>
      </c>
      <c r="E55" s="35">
        <f>SUMIFS('FY20 Actuals Pivot'!E:E,'FY20 Actuals Pivot'!D:D,C55,'FY20 Actuals Pivot'!A:A,$G$6,'FY20 Actuals Pivot'!B:B,"(blank)")</f>
        <v>0</v>
      </c>
      <c r="F55" s="36"/>
      <c r="G55" s="37">
        <f>SUMIFS('FY21 Budget Pivot'!D:D,'FY21 Budget Pivot'!C:C,C55,'FY21 Budget Pivot'!A:A,$G$6,'FY21 Budget Pivot'!B:B,"(blank)")</f>
        <v>0</v>
      </c>
      <c r="H55" s="36"/>
      <c r="I55" s="72">
        <v>0</v>
      </c>
    </row>
    <row r="56" spans="1:10" x14ac:dyDescent="0.2">
      <c r="A56" s="38"/>
      <c r="B56" s="38"/>
      <c r="C56" s="24"/>
      <c r="D56" s="38"/>
      <c r="E56" s="39"/>
      <c r="F56" s="40"/>
      <c r="G56" s="41"/>
      <c r="H56" s="40"/>
      <c r="I56" s="40"/>
    </row>
    <row r="57" spans="1:10" x14ac:dyDescent="0.2">
      <c r="C57" s="25"/>
      <c r="E57" s="42">
        <f>SUM(E8:E55)</f>
        <v>1552621.3199999998</v>
      </c>
      <c r="F57" s="36"/>
      <c r="G57" s="42">
        <f>SUM(G8:G55)</f>
        <v>1713684.22</v>
      </c>
      <c r="H57" s="36"/>
      <c r="I57" s="42">
        <f>SUM(I8:I55)</f>
        <v>252535.4</v>
      </c>
    </row>
    <row r="58" spans="1:10" x14ac:dyDescent="0.2">
      <c r="C58" s="25"/>
      <c r="E58" s="42"/>
      <c r="F58" s="36"/>
      <c r="G58" s="43"/>
      <c r="H58" s="36"/>
      <c r="I58" s="36"/>
    </row>
    <row r="59" spans="1:10" ht="25.5" x14ac:dyDescent="0.2">
      <c r="C59" s="25"/>
      <c r="E59" s="44" t="s">
        <v>56</v>
      </c>
      <c r="F59" s="45"/>
      <c r="G59" s="46" t="s">
        <v>53</v>
      </c>
      <c r="H59" s="45"/>
      <c r="I59" s="44" t="s">
        <v>52</v>
      </c>
    </row>
    <row r="60" spans="1:10" x14ac:dyDescent="0.2">
      <c r="A60" s="23" t="s">
        <v>11</v>
      </c>
      <c r="B60" s="23" t="s">
        <v>136</v>
      </c>
      <c r="C60" s="26" t="s">
        <v>4</v>
      </c>
      <c r="D60" s="38"/>
      <c r="E60" s="47"/>
      <c r="F60" s="48"/>
      <c r="G60" s="47"/>
      <c r="H60" s="48"/>
      <c r="I60" s="47"/>
    </row>
    <row r="61" spans="1:10" x14ac:dyDescent="0.2">
      <c r="A61" s="22"/>
      <c r="B61" s="49"/>
      <c r="C61" s="27"/>
      <c r="E61" s="36"/>
      <c r="F61" s="36"/>
      <c r="G61" s="36"/>
      <c r="H61" s="36"/>
      <c r="I61" s="36"/>
    </row>
    <row r="62" spans="1:10" x14ac:dyDescent="0.2">
      <c r="A62" s="22"/>
      <c r="B62" s="21" t="s">
        <v>967</v>
      </c>
      <c r="C62" s="57" t="s">
        <v>12</v>
      </c>
      <c r="E62" s="35">
        <f>SUMIFS('FY20 Actuals Pivot'!E:E,'FY20 Actuals Pivot'!C:C,C62,'FY20 Actuals Pivot'!A:A,$G$6,'FY20 Actuals Pivot'!B:B,"(blank)")</f>
        <v>0</v>
      </c>
      <c r="F62" s="36"/>
      <c r="G62" s="37">
        <f>SUMIFS('FY21 Budget Pivot'!D:D,'FY21 Budget Pivot'!C:C,C62,'FY21 Budget Pivot'!A:A,$G$6,'FY21 Budget Pivot'!B:B,"(blank)")</f>
        <v>0</v>
      </c>
      <c r="H62" s="36"/>
      <c r="I62" s="72">
        <v>0</v>
      </c>
    </row>
    <row r="63" spans="1:10" x14ac:dyDescent="0.2">
      <c r="A63" s="22"/>
      <c r="B63" s="21" t="s">
        <v>968</v>
      </c>
      <c r="C63" s="20" t="s">
        <v>453</v>
      </c>
      <c r="E63" s="35">
        <f>SUMIFS('FY20 Actuals Pivot'!E:E,'FY20 Actuals Pivot'!C:C,C63,'FY20 Actuals Pivot'!A:A,$G$6,'FY20 Actuals Pivot'!B:B,"(blank)")</f>
        <v>0</v>
      </c>
      <c r="F63" s="36"/>
      <c r="G63" s="37">
        <f>SUMIFS('FY21 Budget Pivot'!D:D,'FY21 Budget Pivot'!C:C,C63,'FY21 Budget Pivot'!A:A,$G$6,'FY21 Budget Pivot'!B:B,"(blank)")</f>
        <v>0</v>
      </c>
      <c r="H63" s="36"/>
      <c r="I63" s="72">
        <v>0</v>
      </c>
    </row>
    <row r="64" spans="1:10" x14ac:dyDescent="0.2">
      <c r="B64" s="50" t="s">
        <v>169</v>
      </c>
      <c r="C64" s="20" t="s">
        <v>964</v>
      </c>
      <c r="E64" s="35">
        <f>SUMIFS('FY20 Actuals Pivot'!E:E,'FY20 Actuals Pivot'!C:C,C64,'FY20 Actuals Pivot'!A:A,$G$6,'FY20 Actuals Pivot'!B:B,"(blank)")</f>
        <v>0</v>
      </c>
      <c r="F64" s="36"/>
      <c r="G64" s="37">
        <f>SUMIFS('FY21 Budget Pivot'!D:D,'FY21 Budget Pivot'!C:C,C64,'FY21 Budget Pivot'!A:A,$G$6,'FY21 Budget Pivot'!B:B,"(blank)")</f>
        <v>0</v>
      </c>
      <c r="H64" s="36"/>
      <c r="I64" s="72">
        <v>0</v>
      </c>
    </row>
    <row r="65" spans="1:9" x14ac:dyDescent="0.2">
      <c r="B65" s="21" t="s">
        <v>969</v>
      </c>
      <c r="C65" s="20" t="s">
        <v>695</v>
      </c>
      <c r="E65" s="35">
        <f>SUMIFS('FY20 Actuals Pivot'!E:E,'FY20 Actuals Pivot'!C:C,C65,'FY20 Actuals Pivot'!A:A,$G$6,'FY20 Actuals Pivot'!B:B,"(blank)")</f>
        <v>0</v>
      </c>
      <c r="F65" s="36"/>
      <c r="G65" s="37">
        <f>SUMIFS('FY21 Budget Pivot'!D:D,'FY21 Budget Pivot'!C:C,C65,'FY21 Budget Pivot'!A:A,$G$6,'FY21 Budget Pivot'!B:B,"(blank)")</f>
        <v>0</v>
      </c>
      <c r="H65" s="36"/>
      <c r="I65" s="72">
        <v>0</v>
      </c>
    </row>
    <row r="66" spans="1:9" x14ac:dyDescent="0.2">
      <c r="B66" s="21" t="s">
        <v>970</v>
      </c>
      <c r="C66" s="20" t="s">
        <v>546</v>
      </c>
      <c r="E66" s="35">
        <f>SUMIFS('FY20 Actuals Pivot'!E:E,'FY20 Actuals Pivot'!C:C,C66,'FY20 Actuals Pivot'!A:A,$G$6,'FY20 Actuals Pivot'!B:B,"(blank)")</f>
        <v>0</v>
      </c>
      <c r="F66" s="36"/>
      <c r="G66" s="37">
        <f>SUMIFS('FY21 Budget Pivot'!D:D,'FY21 Budget Pivot'!C:C,C66,'FY21 Budget Pivot'!A:A,$G$6,'FY21 Budget Pivot'!B:B,"(blank)")</f>
        <v>0</v>
      </c>
      <c r="H66" s="36"/>
      <c r="I66" s="72">
        <v>0</v>
      </c>
    </row>
    <row r="67" spans="1:9" x14ac:dyDescent="0.2">
      <c r="B67" s="50" t="s">
        <v>228</v>
      </c>
      <c r="C67" s="20" t="s">
        <v>13</v>
      </c>
      <c r="E67" s="35">
        <f>SUMIFS('FY20 Actuals Pivot'!E:E,'FY20 Actuals Pivot'!C:C,C67,'FY20 Actuals Pivot'!A:A,$G$6,'FY20 Actuals Pivot'!B:B,"(blank)")</f>
        <v>0</v>
      </c>
      <c r="F67" s="36"/>
      <c r="G67" s="37">
        <f>SUMIFS('FY21 Budget Pivot'!D:D,'FY21 Budget Pivot'!C:C,C67,'FY21 Budget Pivot'!A:A,$G$6,'FY21 Budget Pivot'!B:B,"(blank)")</f>
        <v>0</v>
      </c>
      <c r="H67" s="36"/>
      <c r="I67" s="72">
        <v>0</v>
      </c>
    </row>
    <row r="68" spans="1:9" x14ac:dyDescent="0.2">
      <c r="B68" s="50" t="s">
        <v>169</v>
      </c>
      <c r="C68" s="20" t="s">
        <v>561</v>
      </c>
      <c r="E68" s="35">
        <f>SUMIFS('FY20 Actuals Pivot'!E:E,'FY20 Actuals Pivot'!C:C,C68,'FY20 Actuals Pivot'!A:A,$G$6,'FY20 Actuals Pivot'!B:B,"(blank)")</f>
        <v>0</v>
      </c>
      <c r="F68" s="36"/>
      <c r="G68" s="37">
        <f>SUMIFS('FY21 Budget Pivot'!D:D,'FY21 Budget Pivot'!C:C,C68,'FY21 Budget Pivot'!A:A,$G$6,'FY21 Budget Pivot'!B:B,"(blank)")</f>
        <v>0</v>
      </c>
      <c r="H68" s="36"/>
      <c r="I68" s="72">
        <v>0</v>
      </c>
    </row>
    <row r="69" spans="1:9" x14ac:dyDescent="0.2">
      <c r="B69" s="50" t="s">
        <v>229</v>
      </c>
      <c r="C69" s="20" t="s">
        <v>14</v>
      </c>
      <c r="E69" s="35">
        <f>SUMIFS('FY20 Actuals Pivot'!E:E,'FY20 Actuals Pivot'!C:C,C69,'FY20 Actuals Pivot'!A:A,$G$6,'FY20 Actuals Pivot'!B:B,"(blank)")</f>
        <v>43.349999999999994</v>
      </c>
      <c r="F69" s="36"/>
      <c r="G69" s="37">
        <f>SUMIFS('FY21 Budget Pivot'!D:D,'FY21 Budget Pivot'!C:C,C69,'FY21 Budget Pivot'!A:A,$G$6,'FY21 Budget Pivot'!B:B,"(blank)")</f>
        <v>0</v>
      </c>
      <c r="H69" s="36"/>
      <c r="I69" s="72">
        <v>0</v>
      </c>
    </row>
    <row r="70" spans="1:9" x14ac:dyDescent="0.2">
      <c r="B70" s="50" t="s">
        <v>230</v>
      </c>
      <c r="C70" s="20" t="s">
        <v>15</v>
      </c>
      <c r="E70" s="35">
        <f>SUMIFS('FY20 Actuals Pivot'!E:E,'FY20 Actuals Pivot'!C:C,C70,'FY20 Actuals Pivot'!A:A,$G$6,'FY20 Actuals Pivot'!B:B,"(blank)")</f>
        <v>0</v>
      </c>
      <c r="F70" s="36"/>
      <c r="G70" s="37">
        <f>SUMIFS('FY21 Budget Pivot'!D:D,'FY21 Budget Pivot'!C:C,C70,'FY21 Budget Pivot'!A:A,$G$6,'FY21 Budget Pivot'!B:B,"(blank)")</f>
        <v>0</v>
      </c>
      <c r="H70" s="36"/>
      <c r="I70" s="72">
        <v>0</v>
      </c>
    </row>
    <row r="71" spans="1:9" x14ac:dyDescent="0.2">
      <c r="B71" s="50" t="s">
        <v>209</v>
      </c>
      <c r="C71" s="20" t="s">
        <v>16</v>
      </c>
      <c r="E71" s="35">
        <f>SUMIFS('FY20 Actuals Pivot'!E:E,'FY20 Actuals Pivot'!C:C,C71,'FY20 Actuals Pivot'!A:A,$G$6,'FY20 Actuals Pivot'!B:B,"(blank)")</f>
        <v>0</v>
      </c>
      <c r="F71" s="36"/>
      <c r="G71" s="37">
        <f>SUMIFS('FY21 Budget Pivot'!D:D,'FY21 Budget Pivot'!C:C,C71,'FY21 Budget Pivot'!A:A,$G$6,'FY21 Budget Pivot'!B:B,"(blank)")</f>
        <v>0</v>
      </c>
      <c r="H71" s="36"/>
      <c r="I71" s="72">
        <v>0</v>
      </c>
    </row>
    <row r="72" spans="1:9" x14ac:dyDescent="0.2">
      <c r="B72" s="50" t="s">
        <v>231</v>
      </c>
      <c r="C72" s="20" t="s">
        <v>17</v>
      </c>
      <c r="E72" s="35">
        <f>SUMIFS('FY20 Actuals Pivot'!E:E,'FY20 Actuals Pivot'!C:C,C72,'FY20 Actuals Pivot'!A:A,$G$6,'FY20 Actuals Pivot'!B:B,"(blank)")</f>
        <v>0</v>
      </c>
      <c r="F72" s="36"/>
      <c r="G72" s="37">
        <f>SUMIFS('FY21 Budget Pivot'!D:D,'FY21 Budget Pivot'!C:C,C72,'FY21 Budget Pivot'!A:A,$G$6,'FY21 Budget Pivot'!B:B,"(blank)")</f>
        <v>0</v>
      </c>
      <c r="H72" s="36"/>
      <c r="I72" s="72">
        <v>0</v>
      </c>
    </row>
    <row r="73" spans="1:9" x14ac:dyDescent="0.2">
      <c r="B73" s="50" t="s">
        <v>971</v>
      </c>
      <c r="C73" s="20" t="s">
        <v>461</v>
      </c>
      <c r="E73" s="35">
        <f>SUMIFS('FY20 Actuals Pivot'!E:E,'FY20 Actuals Pivot'!C:C,C73,'FY20 Actuals Pivot'!A:A,$G$6,'FY20 Actuals Pivot'!B:B,"(blank)")</f>
        <v>0</v>
      </c>
      <c r="F73" s="36"/>
      <c r="G73" s="37">
        <f>SUMIFS('FY21 Budget Pivot'!D:D,'FY21 Budget Pivot'!C:C,C73,'FY21 Budget Pivot'!A:A,$G$6,'FY21 Budget Pivot'!B:B,"(blank)")</f>
        <v>0</v>
      </c>
      <c r="H73" s="36"/>
      <c r="I73" s="72">
        <v>0</v>
      </c>
    </row>
    <row r="74" spans="1:9" x14ac:dyDescent="0.2">
      <c r="B74" s="50" t="s">
        <v>163</v>
      </c>
      <c r="C74" s="20" t="s">
        <v>222</v>
      </c>
      <c r="E74" s="35">
        <f>SUMIFS('FY20 Actuals Pivot'!E:E,'FY20 Actuals Pivot'!C:C,C74,'FY20 Actuals Pivot'!A:A,$G$6,'FY20 Actuals Pivot'!B:B,"(blank)")</f>
        <v>854.85</v>
      </c>
      <c r="F74" s="36"/>
      <c r="G74" s="37">
        <f>SUMIFS('FY21 Budget Pivot'!D:D,'FY21 Budget Pivot'!C:C,C74,'FY21 Budget Pivot'!A:A,$G$6,'FY21 Budget Pivot'!B:B,"(blank)")</f>
        <v>0</v>
      </c>
      <c r="H74" s="36"/>
      <c r="I74" s="72">
        <v>0</v>
      </c>
    </row>
    <row r="75" spans="1:9" x14ac:dyDescent="0.2">
      <c r="A75" s="28"/>
      <c r="B75" s="50" t="s">
        <v>172</v>
      </c>
      <c r="C75" s="20" t="s">
        <v>19</v>
      </c>
      <c r="D75" s="28"/>
      <c r="E75" s="35">
        <f>SUMIFS('FY20 Actuals Pivot'!E:E,'FY20 Actuals Pivot'!C:C,C75,'FY20 Actuals Pivot'!A:A,$G$6,'FY20 Actuals Pivot'!B:B,"(blank)")</f>
        <v>0</v>
      </c>
      <c r="F75" s="36"/>
      <c r="G75" s="37">
        <f>SUMIFS('FY21 Budget Pivot'!D:D,'FY21 Budget Pivot'!C:C,C75,'FY21 Budget Pivot'!A:A,$G$6,'FY21 Budget Pivot'!B:B,"(blank)")</f>
        <v>0</v>
      </c>
      <c r="H75" s="36"/>
      <c r="I75" s="72">
        <v>0</v>
      </c>
    </row>
    <row r="76" spans="1:9" x14ac:dyDescent="0.2">
      <c r="B76" s="51" t="s">
        <v>966</v>
      </c>
      <c r="C76" s="20" t="s">
        <v>658</v>
      </c>
      <c r="E76" s="35">
        <f>SUMIFS('FY20 Actuals Pivot'!E:E,'FY20 Actuals Pivot'!C:C,C76,'FY20 Actuals Pivot'!A:A,$G$6,'FY20 Actuals Pivot'!B:B,"(blank)")</f>
        <v>0</v>
      </c>
      <c r="F76" s="36"/>
      <c r="G76" s="37">
        <f>SUMIFS('FY21 Budget Pivot'!D:D,'FY21 Budget Pivot'!C:C,C76,'FY21 Budget Pivot'!A:A,$G$6,'FY21 Budget Pivot'!B:B,"(blank)")</f>
        <v>0</v>
      </c>
      <c r="H76" s="36"/>
      <c r="I76" s="72">
        <v>0</v>
      </c>
    </row>
    <row r="77" spans="1:9" x14ac:dyDescent="0.2">
      <c r="B77" s="51" t="s">
        <v>965</v>
      </c>
      <c r="C77" s="20" t="s">
        <v>208</v>
      </c>
      <c r="E77" s="35">
        <f>SUMIFS('FY20 Actuals Pivot'!E:E,'FY20 Actuals Pivot'!C:C,C77,'FY20 Actuals Pivot'!A:A,$G$6,'FY20 Actuals Pivot'!B:B,"(blank)")</f>
        <v>0</v>
      </c>
      <c r="F77" s="36"/>
      <c r="G77" s="37">
        <f>SUMIFS('FY21 Budget Pivot'!D:D,'FY21 Budget Pivot'!C:C,C77,'FY21 Budget Pivot'!A:A,$G$6,'FY21 Budget Pivot'!B:B,"(blank)")</f>
        <v>0</v>
      </c>
      <c r="H77" s="36"/>
      <c r="I77" s="72">
        <v>0</v>
      </c>
    </row>
    <row r="78" spans="1:9" x14ac:dyDescent="0.2">
      <c r="B78" s="50" t="s">
        <v>819</v>
      </c>
      <c r="C78" s="20" t="s">
        <v>20</v>
      </c>
      <c r="E78" s="35">
        <f>SUMIFS('FY20 Actuals Pivot'!E:E,'FY20 Actuals Pivot'!C:C,C78,'FY20 Actuals Pivot'!A:A,$G$6,'FY20 Actuals Pivot'!B:B,"(blank)")</f>
        <v>0</v>
      </c>
      <c r="F78" s="36"/>
      <c r="G78" s="37">
        <f>SUMIFS('FY21 Budget Pivot'!D:D,'FY21 Budget Pivot'!C:C,C78,'FY21 Budget Pivot'!A:A,$G$6,'FY21 Budget Pivot'!B:B,"(blank)")</f>
        <v>0</v>
      </c>
      <c r="H78" s="36"/>
      <c r="I78" s="72">
        <v>0</v>
      </c>
    </row>
    <row r="79" spans="1:9" x14ac:dyDescent="0.2">
      <c r="B79" s="50" t="s">
        <v>816</v>
      </c>
      <c r="C79" s="20" t="s">
        <v>21</v>
      </c>
      <c r="E79" s="35">
        <f>SUMIFS('FY20 Actuals Pivot'!E:E,'FY20 Actuals Pivot'!C:C,C79,'FY20 Actuals Pivot'!A:A,$G$6,'FY20 Actuals Pivot'!B:B,"(blank)")</f>
        <v>0</v>
      </c>
      <c r="F79" s="36"/>
      <c r="G79" s="37">
        <f>SUMIFS('FY21 Budget Pivot'!D:D,'FY21 Budget Pivot'!C:C,C79,'FY21 Budget Pivot'!A:A,$G$6,'FY21 Budget Pivot'!B:B,"(blank)")</f>
        <v>0</v>
      </c>
      <c r="H79" s="36"/>
      <c r="I79" s="72">
        <v>0</v>
      </c>
    </row>
    <row r="80" spans="1:9" x14ac:dyDescent="0.2">
      <c r="B80" s="50" t="s">
        <v>235</v>
      </c>
      <c r="C80" s="20" t="s">
        <v>283</v>
      </c>
      <c r="E80" s="35">
        <f>SUMIFS('FY20 Actuals Pivot'!E:E,'FY20 Actuals Pivot'!C:C,C80,'FY20 Actuals Pivot'!A:A,$G$6,'FY20 Actuals Pivot'!B:B,"(blank)")</f>
        <v>0</v>
      </c>
      <c r="F80" s="36"/>
      <c r="G80" s="37">
        <f>SUMIFS('FY21 Budget Pivot'!D:D,'FY21 Budget Pivot'!C:C,C80,'FY21 Budget Pivot'!A:A,$G$6,'FY21 Budget Pivot'!B:B,"(blank)")</f>
        <v>0</v>
      </c>
      <c r="H80" s="36"/>
      <c r="I80" s="72">
        <v>0</v>
      </c>
    </row>
    <row r="81" spans="2:9" x14ac:dyDescent="0.2">
      <c r="B81" s="50" t="s">
        <v>809</v>
      </c>
      <c r="C81" s="20" t="s">
        <v>485</v>
      </c>
      <c r="E81" s="35">
        <f>SUMIFS('FY20 Actuals Pivot'!E:E,'FY20 Actuals Pivot'!C:C,C81,'FY20 Actuals Pivot'!A:A,$G$6,'FY20 Actuals Pivot'!B:B,"(blank)")</f>
        <v>4.2632564145606011E-14</v>
      </c>
      <c r="F81" s="36"/>
      <c r="G81" s="37">
        <f>SUMIFS('FY21 Budget Pivot'!D:D,'FY21 Budget Pivot'!C:C,C81,'FY21 Budget Pivot'!A:A,$G$6,'FY21 Budget Pivot'!B:B,"(blank)")</f>
        <v>0</v>
      </c>
      <c r="H81" s="36"/>
      <c r="I81" s="72">
        <v>0</v>
      </c>
    </row>
    <row r="82" spans="2:9" x14ac:dyDescent="0.2">
      <c r="B82" s="50" t="s">
        <v>178</v>
      </c>
      <c r="C82" s="20" t="s">
        <v>23</v>
      </c>
      <c r="E82" s="35">
        <f>SUMIFS('FY20 Actuals Pivot'!E:E,'FY20 Actuals Pivot'!C:C,C82,'FY20 Actuals Pivot'!A:A,$G$6,'FY20 Actuals Pivot'!B:B,"(blank)")</f>
        <v>177.1</v>
      </c>
      <c r="F82" s="36"/>
      <c r="G82" s="37">
        <f>SUMIFS('FY21 Budget Pivot'!D:D,'FY21 Budget Pivot'!C:C,C82,'FY21 Budget Pivot'!A:A,$G$6,'FY21 Budget Pivot'!B:B,"(blank)")</f>
        <v>0</v>
      </c>
      <c r="H82" s="36"/>
      <c r="I82" s="72">
        <v>0</v>
      </c>
    </row>
    <row r="83" spans="2:9" x14ac:dyDescent="0.2">
      <c r="B83" s="50" t="s">
        <v>169</v>
      </c>
      <c r="C83" s="20" t="s">
        <v>422</v>
      </c>
      <c r="E83" s="35">
        <f>SUMIFS('FY20 Actuals Pivot'!E:E,'FY20 Actuals Pivot'!C:C,C83,'FY20 Actuals Pivot'!A:A,$G$6,'FY20 Actuals Pivot'!B:B,"(blank)")</f>
        <v>0</v>
      </c>
      <c r="F83" s="36"/>
      <c r="G83" s="37">
        <f>SUMIFS('FY21 Budget Pivot'!D:D,'FY21 Budget Pivot'!C:C,C83,'FY21 Budget Pivot'!A:A,$G$6,'FY21 Budget Pivot'!B:B,"(blank)")</f>
        <v>0</v>
      </c>
      <c r="H83" s="36"/>
      <c r="I83" s="72">
        <v>0</v>
      </c>
    </row>
    <row r="84" spans="2:9" x14ac:dyDescent="0.2">
      <c r="B84" s="50" t="s">
        <v>810</v>
      </c>
      <c r="C84" s="20" t="s">
        <v>466</v>
      </c>
      <c r="E84" s="35">
        <f>SUMIFS('FY20 Actuals Pivot'!E:E,'FY20 Actuals Pivot'!C:C,C84,'FY20 Actuals Pivot'!A:A,$G$6,'FY20 Actuals Pivot'!B:B,"(blank)")</f>
        <v>0</v>
      </c>
      <c r="F84" s="36"/>
      <c r="G84" s="37">
        <f>SUMIFS('FY21 Budget Pivot'!D:D,'FY21 Budget Pivot'!C:C,C84,'FY21 Budget Pivot'!A:A,$G$6,'FY21 Budget Pivot'!B:B,"(blank)")</f>
        <v>0</v>
      </c>
      <c r="H84" s="36"/>
      <c r="I84" s="72">
        <v>0</v>
      </c>
    </row>
    <row r="85" spans="2:9" x14ac:dyDescent="0.2">
      <c r="B85" s="50" t="s">
        <v>157</v>
      </c>
      <c r="C85" s="20" t="s">
        <v>36</v>
      </c>
      <c r="E85" s="35">
        <f>SUMIFS('FY20 Actuals Pivot'!E:E,'FY20 Actuals Pivot'!C:C,C85,'FY20 Actuals Pivot'!A:A,$G$6,'FY20 Actuals Pivot'!B:B,"(blank)")</f>
        <v>12818.320000000002</v>
      </c>
      <c r="F85" s="36"/>
      <c r="G85" s="37">
        <f>SUMIFS('FY21 Budget Pivot'!D:D,'FY21 Budget Pivot'!C:C,C85,'FY21 Budget Pivot'!A:A,$G$6,'FY21 Budget Pivot'!B:B,"(blank)")</f>
        <v>0</v>
      </c>
      <c r="H85" s="36"/>
      <c r="I85" s="72">
        <v>0</v>
      </c>
    </row>
    <row r="86" spans="2:9" x14ac:dyDescent="0.2">
      <c r="B86" s="50" t="s">
        <v>811</v>
      </c>
      <c r="C86" s="20" t="s">
        <v>460</v>
      </c>
      <c r="E86" s="35">
        <f>SUMIFS('FY20 Actuals Pivot'!E:E,'FY20 Actuals Pivot'!C:C,C86,'FY20 Actuals Pivot'!A:A,$G$6,'FY20 Actuals Pivot'!B:B,"(blank)")</f>
        <v>0</v>
      </c>
      <c r="F86" s="36"/>
      <c r="G86" s="37">
        <f>SUMIFS('FY21 Budget Pivot'!D:D,'FY21 Budget Pivot'!C:C,C86,'FY21 Budget Pivot'!A:A,$G$6,'FY21 Budget Pivot'!B:B,"(blank)")</f>
        <v>0</v>
      </c>
      <c r="H86" s="36"/>
      <c r="I86" s="72">
        <v>0</v>
      </c>
    </row>
    <row r="87" spans="2:9" x14ac:dyDescent="0.2">
      <c r="B87" s="50" t="s">
        <v>176</v>
      </c>
      <c r="C87" s="20" t="s">
        <v>214</v>
      </c>
      <c r="E87" s="35">
        <f>SUMIFS('FY20 Actuals Pivot'!E:E,'FY20 Actuals Pivot'!C:C,C87,'FY20 Actuals Pivot'!A:A,$G$6,'FY20 Actuals Pivot'!B:B,"(blank)")</f>
        <v>352.58</v>
      </c>
      <c r="F87" s="36"/>
      <c r="G87" s="37">
        <f>SUMIFS('FY21 Budget Pivot'!D:D,'FY21 Budget Pivot'!C:C,C87,'FY21 Budget Pivot'!A:A,$G$6,'FY21 Budget Pivot'!B:B,"(blank)")</f>
        <v>0</v>
      </c>
      <c r="H87" s="36"/>
      <c r="I87" s="72">
        <v>0</v>
      </c>
    </row>
    <row r="88" spans="2:9" x14ac:dyDescent="0.2">
      <c r="B88" s="50" t="s">
        <v>169</v>
      </c>
      <c r="C88" s="20" t="s">
        <v>489</v>
      </c>
      <c r="E88" s="35">
        <f>SUMIFS('FY20 Actuals Pivot'!E:E,'FY20 Actuals Pivot'!C:C,C88,'FY20 Actuals Pivot'!A:A,$G$6,'FY20 Actuals Pivot'!B:B,"(blank)")</f>
        <v>0</v>
      </c>
      <c r="F88" s="36"/>
      <c r="G88" s="37">
        <f>SUMIFS('FY21 Budget Pivot'!D:D,'FY21 Budget Pivot'!C:C,C88,'FY21 Budget Pivot'!A:A,$G$6,'FY21 Budget Pivot'!B:B,"(blank)")</f>
        <v>0</v>
      </c>
      <c r="H88" s="36"/>
      <c r="I88" s="72">
        <v>0</v>
      </c>
    </row>
    <row r="89" spans="2:9" x14ac:dyDescent="0.2">
      <c r="B89" s="50" t="s">
        <v>169</v>
      </c>
      <c r="C89" s="20" t="s">
        <v>170</v>
      </c>
      <c r="E89" s="35">
        <f>SUMIFS('FY20 Actuals Pivot'!E:E,'FY20 Actuals Pivot'!C:C,C89,'FY20 Actuals Pivot'!A:A,$G$6,'FY20 Actuals Pivot'!B:B,"(blank)")</f>
        <v>0</v>
      </c>
      <c r="F89" s="36"/>
      <c r="G89" s="37">
        <f>SUMIFS('FY21 Budget Pivot'!D:D,'FY21 Budget Pivot'!C:C,C89,'FY21 Budget Pivot'!A:A,$G$6,'FY21 Budget Pivot'!B:B,"(blank)")</f>
        <v>0</v>
      </c>
      <c r="H89" s="36"/>
      <c r="I89" s="72">
        <v>0</v>
      </c>
    </row>
    <row r="90" spans="2:9" x14ac:dyDescent="0.2">
      <c r="B90" s="50" t="s">
        <v>169</v>
      </c>
      <c r="C90" s="20" t="s">
        <v>173</v>
      </c>
      <c r="E90" s="35">
        <f>SUMIFS('FY20 Actuals Pivot'!E:E,'FY20 Actuals Pivot'!C:C,C90,'FY20 Actuals Pivot'!A:A,$G$6,'FY20 Actuals Pivot'!B:B,"(blank)")</f>
        <v>0</v>
      </c>
      <c r="F90" s="36"/>
      <c r="G90" s="37">
        <f>SUMIFS('FY21 Budget Pivot'!D:D,'FY21 Budget Pivot'!C:C,C90,'FY21 Budget Pivot'!A:A,$G$6,'FY21 Budget Pivot'!B:B,"(blank)")</f>
        <v>0</v>
      </c>
      <c r="H90" s="36"/>
      <c r="I90" s="72">
        <v>0</v>
      </c>
    </row>
    <row r="91" spans="2:9" x14ac:dyDescent="0.2">
      <c r="B91" s="50" t="s">
        <v>148</v>
      </c>
      <c r="C91" s="20" t="s">
        <v>24</v>
      </c>
      <c r="E91" s="35">
        <f>SUMIFS('FY20 Actuals Pivot'!E:E,'FY20 Actuals Pivot'!C:C,C91,'FY20 Actuals Pivot'!A:A,$G$6,'FY20 Actuals Pivot'!B:B,"(blank)")</f>
        <v>0</v>
      </c>
      <c r="F91" s="36"/>
      <c r="G91" s="37">
        <f>SUMIFS('FY21 Budget Pivot'!D:D,'FY21 Budget Pivot'!C:C,C91,'FY21 Budget Pivot'!A:A,$G$6,'FY21 Budget Pivot'!B:B,"(blank)")</f>
        <v>0</v>
      </c>
      <c r="H91" s="36"/>
      <c r="I91" s="72">
        <v>0</v>
      </c>
    </row>
    <row r="92" spans="2:9" x14ac:dyDescent="0.2">
      <c r="B92" s="50" t="s">
        <v>812</v>
      </c>
      <c r="C92" s="20" t="s">
        <v>557</v>
      </c>
      <c r="E92" s="35">
        <f>SUMIFS('FY20 Actuals Pivot'!E:E,'FY20 Actuals Pivot'!C:C,C92,'FY20 Actuals Pivot'!A:A,$G$6,'FY20 Actuals Pivot'!B:B,"(blank)")</f>
        <v>0</v>
      </c>
      <c r="F92" s="36"/>
      <c r="G92" s="37">
        <f>SUMIFS('FY21 Budget Pivot'!D:D,'FY21 Budget Pivot'!C:C,C92,'FY21 Budget Pivot'!A:A,$G$6,'FY21 Budget Pivot'!B:B,"(blank)")</f>
        <v>0</v>
      </c>
      <c r="H92" s="36"/>
      <c r="I92" s="72">
        <v>0</v>
      </c>
    </row>
    <row r="93" spans="2:9" x14ac:dyDescent="0.2">
      <c r="B93" s="50" t="s">
        <v>153</v>
      </c>
      <c r="C93" s="20" t="s">
        <v>26</v>
      </c>
      <c r="E93" s="35">
        <f>SUMIFS('FY20 Actuals Pivot'!E:E,'FY20 Actuals Pivot'!C:C,C93,'FY20 Actuals Pivot'!A:A,$G$6,'FY20 Actuals Pivot'!B:B,"(blank)")</f>
        <v>10653.859999999999</v>
      </c>
      <c r="F93" s="36"/>
      <c r="G93" s="37">
        <f>SUMIFS('FY21 Budget Pivot'!D:D,'FY21 Budget Pivot'!C:C,C93,'FY21 Budget Pivot'!A:A,$G$6,'FY21 Budget Pivot'!B:B,"(blank)")</f>
        <v>0</v>
      </c>
      <c r="H93" s="36"/>
      <c r="I93" s="72">
        <v>0</v>
      </c>
    </row>
    <row r="94" spans="2:9" x14ac:dyDescent="0.2">
      <c r="B94" s="50" t="s">
        <v>232</v>
      </c>
      <c r="C94" s="20" t="s">
        <v>27</v>
      </c>
      <c r="E94" s="35">
        <f>SUMIFS('FY20 Actuals Pivot'!E:E,'FY20 Actuals Pivot'!C:C,C94,'FY20 Actuals Pivot'!A:A,$G$6,'FY20 Actuals Pivot'!B:B,"(blank)")</f>
        <v>0</v>
      </c>
      <c r="F94" s="36"/>
      <c r="G94" s="37">
        <f>SUMIFS('FY21 Budget Pivot'!D:D,'FY21 Budget Pivot'!C:C,C94,'FY21 Budget Pivot'!A:A,$G$6,'FY21 Budget Pivot'!B:B,"(blank)")</f>
        <v>0</v>
      </c>
      <c r="H94" s="36"/>
      <c r="I94" s="72">
        <v>0</v>
      </c>
    </row>
    <row r="95" spans="2:9" x14ac:dyDescent="0.2">
      <c r="B95" s="50" t="s">
        <v>161</v>
      </c>
      <c r="C95" s="20" t="s">
        <v>29</v>
      </c>
      <c r="E95" s="35">
        <f>SUMIFS('FY20 Actuals Pivot'!E:E,'FY20 Actuals Pivot'!C:C,C95,'FY20 Actuals Pivot'!A:A,$G$6,'FY20 Actuals Pivot'!B:B,"(blank)")</f>
        <v>22912.55</v>
      </c>
      <c r="F95" s="36"/>
      <c r="G95" s="37">
        <f>SUMIFS('FY21 Budget Pivot'!D:D,'FY21 Budget Pivot'!C:C,C95,'FY21 Budget Pivot'!A:A,$G$6,'FY21 Budget Pivot'!B:B,"(blank)")</f>
        <v>0</v>
      </c>
      <c r="H95" s="36"/>
      <c r="I95" s="72">
        <v>0</v>
      </c>
    </row>
    <row r="96" spans="2:9" x14ac:dyDescent="0.2">
      <c r="B96" s="50" t="s">
        <v>188</v>
      </c>
      <c r="C96" s="20" t="s">
        <v>30</v>
      </c>
      <c r="E96" s="35">
        <f>SUMIFS('FY20 Actuals Pivot'!E:E,'FY20 Actuals Pivot'!C:C,C96,'FY20 Actuals Pivot'!A:A,$G$6,'FY20 Actuals Pivot'!B:B,"(blank)")</f>
        <v>3369</v>
      </c>
      <c r="F96" s="36"/>
      <c r="G96" s="37">
        <f>SUMIFS('FY21 Budget Pivot'!D:D,'FY21 Budget Pivot'!C:C,C96,'FY21 Budget Pivot'!A:A,$G$6,'FY21 Budget Pivot'!B:B,"(blank)")</f>
        <v>0</v>
      </c>
      <c r="H96" s="36"/>
      <c r="I96" s="72">
        <v>0</v>
      </c>
    </row>
    <row r="97" spans="1:9" x14ac:dyDescent="0.2">
      <c r="B97" s="50" t="s">
        <v>169</v>
      </c>
      <c r="C97" s="20" t="s">
        <v>463</v>
      </c>
      <c r="E97" s="35">
        <f>SUMIFS('FY20 Actuals Pivot'!E:E,'FY20 Actuals Pivot'!C:C,C97,'FY20 Actuals Pivot'!A:A,$G$6,'FY20 Actuals Pivot'!B:B,"(blank)")</f>
        <v>0</v>
      </c>
      <c r="F97" s="36"/>
      <c r="G97" s="37">
        <f>SUMIFS('FY21 Budget Pivot'!D:D,'FY21 Budget Pivot'!C:C,C97,'FY21 Budget Pivot'!A:A,$G$6,'FY21 Budget Pivot'!B:B,"(blank)")</f>
        <v>0</v>
      </c>
      <c r="H97" s="36"/>
      <c r="I97" s="72">
        <v>0</v>
      </c>
    </row>
    <row r="98" spans="1:9" x14ac:dyDescent="0.2">
      <c r="B98" s="50" t="s">
        <v>233</v>
      </c>
      <c r="C98" s="20" t="s">
        <v>31</v>
      </c>
      <c r="E98" s="35">
        <f>SUMIFS('FY20 Actuals Pivot'!E:E,'FY20 Actuals Pivot'!C:C,C98,'FY20 Actuals Pivot'!A:A,$G$6,'FY20 Actuals Pivot'!B:B,"(blank)")</f>
        <v>0</v>
      </c>
      <c r="F98" s="36"/>
      <c r="G98" s="37">
        <f>SUMIFS('FY21 Budget Pivot'!D:D,'FY21 Budget Pivot'!C:C,C98,'FY21 Budget Pivot'!A:A,$G$6,'FY21 Budget Pivot'!B:B,"(blank)")</f>
        <v>0</v>
      </c>
      <c r="H98" s="36"/>
      <c r="I98" s="72">
        <v>0</v>
      </c>
    </row>
    <row r="99" spans="1:9" x14ac:dyDescent="0.2">
      <c r="B99" s="50" t="s">
        <v>234</v>
      </c>
      <c r="C99" s="20" t="s">
        <v>32</v>
      </c>
      <c r="E99" s="35">
        <f>SUMIFS('FY20 Actuals Pivot'!E:E,'FY20 Actuals Pivot'!C:C,C99,'FY20 Actuals Pivot'!A:A,$G$6,'FY20 Actuals Pivot'!B:B,"(blank)")</f>
        <v>0</v>
      </c>
      <c r="F99" s="36"/>
      <c r="G99" s="37">
        <f>SUMIFS('FY21 Budget Pivot'!D:D,'FY21 Budget Pivot'!C:C,C99,'FY21 Budget Pivot'!A:A,$G$6,'FY21 Budget Pivot'!B:B,"(blank)")</f>
        <v>0</v>
      </c>
      <c r="H99" s="36"/>
      <c r="I99" s="72">
        <v>0</v>
      </c>
    </row>
    <row r="100" spans="1:9" x14ac:dyDescent="0.2">
      <c r="B100" s="50" t="s">
        <v>972</v>
      </c>
      <c r="C100" s="20" t="s">
        <v>617</v>
      </c>
      <c r="E100" s="35">
        <f>SUMIFS('FY20 Actuals Pivot'!E:E,'FY20 Actuals Pivot'!C:C,C100,'FY20 Actuals Pivot'!A:A,$G$6,'FY20 Actuals Pivot'!B:B,"(blank)")</f>
        <v>0</v>
      </c>
      <c r="F100" s="36"/>
      <c r="G100" s="37">
        <f>SUMIFS('FY21 Budget Pivot'!D:D,'FY21 Budget Pivot'!C:C,C100,'FY21 Budget Pivot'!A:A,$G$6,'FY21 Budget Pivot'!B:B,"(blank)")</f>
        <v>0</v>
      </c>
      <c r="H100" s="36"/>
      <c r="I100" s="72">
        <v>0</v>
      </c>
    </row>
    <row r="101" spans="1:9" x14ac:dyDescent="0.2">
      <c r="B101" s="50" t="s">
        <v>169</v>
      </c>
      <c r="C101" s="20" t="s">
        <v>33</v>
      </c>
      <c r="E101" s="35">
        <f>SUMIFS('FY20 Actuals Pivot'!E:E,'FY20 Actuals Pivot'!C:C,C101,'FY20 Actuals Pivot'!A:A,$G$6,'FY20 Actuals Pivot'!B:B,"(blank)")</f>
        <v>2251.1799999999998</v>
      </c>
      <c r="F101" s="36"/>
      <c r="G101" s="37">
        <f>SUMIFS('FY21 Budget Pivot'!D:D,'FY21 Budget Pivot'!C:C,C101,'FY21 Budget Pivot'!A:A,$G$6,'FY21 Budget Pivot'!B:B,"(blank)")</f>
        <v>0</v>
      </c>
      <c r="H101" s="36"/>
      <c r="I101" s="53"/>
    </row>
    <row r="102" spans="1:9" x14ac:dyDescent="0.2">
      <c r="B102" s="50" t="s">
        <v>910</v>
      </c>
      <c r="C102" s="20" t="s">
        <v>503</v>
      </c>
      <c r="E102" s="35">
        <f>SUMIFS('FY20 Actuals Pivot'!E:E,'FY20 Actuals Pivot'!C:C,C102,'FY20 Actuals Pivot'!A:A,$G$6,'FY20 Actuals Pivot'!B:B,"(blank)")</f>
        <v>389.15999999999997</v>
      </c>
      <c r="F102" s="36"/>
      <c r="G102" s="37">
        <f>SUMIFS('FY21 Budget Pivot'!D:D,'FY21 Budget Pivot'!C:C,C102,'FY21 Budget Pivot'!A:A,$G$6,'FY21 Budget Pivot'!B:B,"(blank)")</f>
        <v>0</v>
      </c>
      <c r="H102" s="36"/>
      <c r="I102" s="72">
        <v>0</v>
      </c>
    </row>
    <row r="103" spans="1:9" x14ac:dyDescent="0.2">
      <c r="B103" s="50" t="s">
        <v>169</v>
      </c>
      <c r="C103" s="20" t="s">
        <v>403</v>
      </c>
      <c r="E103" s="35">
        <f>SUMIFS('FY20 Actuals Pivot'!E:E,'FY20 Actuals Pivot'!C:C,C103,'FY20 Actuals Pivot'!A:A,$G$6,'FY20 Actuals Pivot'!B:B,"(blank)")</f>
        <v>0</v>
      </c>
      <c r="F103" s="36"/>
      <c r="G103" s="37">
        <f>SUMIFS('FY21 Budget Pivot'!D:D,'FY21 Budget Pivot'!C:C,C103,'FY21 Budget Pivot'!A:A,$G$6,'FY21 Budget Pivot'!B:B,"(blank)")</f>
        <v>0</v>
      </c>
      <c r="H103" s="36"/>
      <c r="I103" s="72">
        <v>0</v>
      </c>
    </row>
    <row r="104" spans="1:9" x14ac:dyDescent="0.2">
      <c r="B104" s="59" t="s">
        <v>973</v>
      </c>
      <c r="C104" s="20" t="s">
        <v>815</v>
      </c>
      <c r="E104" s="35">
        <f>SUMIFS('FY20 Actuals Pivot'!E:E,'FY20 Actuals Pivot'!C:C,C104,'FY20 Actuals Pivot'!A:A,$G$6,'FY20 Actuals Pivot'!B:B,"(blank)")</f>
        <v>0</v>
      </c>
      <c r="F104" s="36"/>
      <c r="G104" s="37">
        <f>SUMIFS('FY21 Budget Pivot'!D:D,'FY21 Budget Pivot'!C:C,C104,'FY21 Budget Pivot'!A:A,$G$6,'FY21 Budget Pivot'!B:B,"(blank)")</f>
        <v>0</v>
      </c>
      <c r="H104" s="36"/>
      <c r="I104" s="72">
        <v>0</v>
      </c>
    </row>
    <row r="105" spans="1:9" x14ac:dyDescent="0.2">
      <c r="B105" s="50" t="s">
        <v>974</v>
      </c>
      <c r="C105" s="20" t="s">
        <v>468</v>
      </c>
      <c r="E105" s="35">
        <f>SUMIFS('FY20 Actuals Pivot'!E:E,'FY20 Actuals Pivot'!C:C,C105,'FY20 Actuals Pivot'!A:A,$G$6,'FY20 Actuals Pivot'!B:B,"(blank)")</f>
        <v>0</v>
      </c>
      <c r="F105" s="36"/>
      <c r="G105" s="37">
        <f>SUMIFS('FY21 Budget Pivot'!D:D,'FY21 Budget Pivot'!C:C,C105,'FY21 Budget Pivot'!A:A,$G$6,'FY21 Budget Pivot'!B:B,"(blank)")</f>
        <v>0</v>
      </c>
      <c r="H105" s="36"/>
      <c r="I105" s="72">
        <v>0</v>
      </c>
    </row>
    <row r="106" spans="1:9" x14ac:dyDescent="0.2">
      <c r="B106" s="51"/>
      <c r="C106" s="20" t="s">
        <v>34</v>
      </c>
      <c r="E106" s="35">
        <f>SUMIFS('FY20 Actuals Pivot'!E:E,'FY20 Actuals Pivot'!C:C,C106,'FY20 Actuals Pivot'!A:A,$G$6,'FY20 Actuals Pivot'!B:B,"(blank)")</f>
        <v>0</v>
      </c>
      <c r="F106" s="36"/>
      <c r="G106" s="37">
        <f>SUMIFS('FY21 Budget Pivot'!D:D,'FY21 Budget Pivot'!C:C,C106,'FY21 Budget Pivot'!A:A,$G$6,'FY21 Budget Pivot'!B:B,"(blank)")</f>
        <v>0</v>
      </c>
      <c r="H106" s="36"/>
      <c r="I106" s="53"/>
    </row>
    <row r="107" spans="1:9" x14ac:dyDescent="0.2">
      <c r="A107" s="38"/>
      <c r="C107" s="24"/>
      <c r="D107" s="38"/>
      <c r="E107" s="39"/>
      <c r="F107" s="40"/>
      <c r="G107" s="41"/>
      <c r="H107" s="40"/>
      <c r="I107" s="40"/>
    </row>
    <row r="108" spans="1:9" x14ac:dyDescent="0.2">
      <c r="A108" s="54"/>
      <c r="B108" s="29"/>
      <c r="C108" s="58"/>
      <c r="D108" s="54"/>
      <c r="E108" s="55">
        <f>SUM(E62:E106)</f>
        <v>53821.950000000004</v>
      </c>
      <c r="F108" s="29"/>
      <c r="G108" s="55">
        <f>SUM(G62:G106)</f>
        <v>0</v>
      </c>
      <c r="H108" s="29"/>
      <c r="I108" s="55">
        <f>SUM(I62:I106)</f>
        <v>0</v>
      </c>
    </row>
    <row r="109" spans="1:9" x14ac:dyDescent="0.2">
      <c r="C109" s="28"/>
    </row>
    <row r="110" spans="1:9" x14ac:dyDescent="0.2">
      <c r="A110" s="54"/>
      <c r="B110" s="29" t="s">
        <v>813</v>
      </c>
      <c r="C110" s="29"/>
      <c r="D110" s="54"/>
      <c r="E110" s="55">
        <f>E108+E57</f>
        <v>1606443.2699999998</v>
      </c>
      <c r="F110" s="56"/>
      <c r="G110" s="55">
        <f>G108+G57</f>
        <v>1713684.22</v>
      </c>
      <c r="H110" s="56"/>
      <c r="I110" s="55">
        <f>I108+I57</f>
        <v>252535.4</v>
      </c>
    </row>
  </sheetData>
  <mergeCells count="1">
    <mergeCell ref="A1: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Budget Base</vt:lpstr>
      <vt:lpstr>EAC - NO Alloc</vt:lpstr>
      <vt:lpstr>EAC - Alloc</vt:lpstr>
      <vt:lpstr>Burst</vt:lpstr>
      <vt:lpstr>Burst Description</vt:lpstr>
      <vt:lpstr>Merit</vt:lpstr>
      <vt:lpstr>Workbook Directions</vt:lpstr>
      <vt:lpstr>S45 Summary</vt:lpstr>
      <vt:lpstr>D010</vt:lpstr>
      <vt:lpstr>D012</vt:lpstr>
      <vt:lpstr>D020</vt:lpstr>
      <vt:lpstr>D028</vt:lpstr>
      <vt:lpstr>D060</vt:lpstr>
      <vt:lpstr>D308</vt:lpstr>
      <vt:lpstr>E S Level EIB</vt:lpstr>
      <vt:lpstr>SC to SCH</vt:lpstr>
      <vt:lpstr>FY20 Actuals</vt:lpstr>
      <vt:lpstr>FY20 Actuals Pivot</vt:lpstr>
      <vt:lpstr>FY21 Budget</vt:lpstr>
      <vt:lpstr>FY21 Budget Pivot</vt:lpstr>
      <vt:lpstr>SCH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Zobrist</dc:creator>
  <cp:lastModifiedBy>Brianne Burcke</cp:lastModifiedBy>
  <dcterms:created xsi:type="dcterms:W3CDTF">2020-11-18T17:43:56Z</dcterms:created>
  <dcterms:modified xsi:type="dcterms:W3CDTF">2021-03-23T18:30:13Z</dcterms:modified>
</cp:coreProperties>
</file>